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4.xml" ContentType="application/vnd.openxmlformats-officedocument.drawing+xml"/>
  <Override PartName="/xl/ctrlProps/ctrlProp43.xml" ContentType="application/vnd.ms-excel.controlproperties+xml"/>
  <Override PartName="/xl/drawings/drawing15.xml" ContentType="application/vnd.openxmlformats-officedocument.drawing+xml"/>
  <Override PartName="/xl/ctrlProps/ctrlProp44.xml" ContentType="application/vnd.ms-excel.controlproperties+xml"/>
  <Override PartName="/xl/drawings/drawing16.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6.xml" ContentType="application/vnd.openxmlformats-officedocument.spreadsheetml.comments+xml"/>
  <Override PartName="/xl/drawings/drawing17.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7.xml" ContentType="application/vnd.openxmlformats-officedocument.spreadsheetml.comments+xml"/>
  <Override PartName="/xl/drawings/drawing18.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8.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22.xml" ContentType="application/vnd.openxmlformats-officedocument.drawing+xml"/>
  <Override PartName="/xl/ctrlProps/ctrlProp75.xml" ContentType="application/vnd.ms-excel.controlproperties+xml"/>
  <Override PartName="/xl/ctrlProps/ctrlProp76.xml" ContentType="application/vnd.ms-excel.controlpropertie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ctrlProps/ctrlProp77.xml" ContentType="application/vnd.ms-excel.controlproperties+xml"/>
  <Override PartName="/xl/comments12.xml" ContentType="application/vnd.openxmlformats-officedocument.spreadsheetml.comments+xml"/>
  <Override PartName="/xl/drawings/drawing27.xml" ContentType="application/vnd.openxmlformats-officedocument.drawing+xml"/>
  <Override PartName="/xl/ctrlProps/ctrlProp78.xml" ContentType="application/vnd.ms-excel.controlproperties+xml"/>
  <Override PartName="/xl/ctrlProps/ctrlProp79.xml" ContentType="application/vnd.ms-excel.controlproperties+xml"/>
  <Override PartName="/xl/comments13.xml" ContentType="application/vnd.openxmlformats-officedocument.spreadsheetml.comments+xml"/>
  <Override PartName="/xl/drawings/drawing28.xml" ContentType="application/vnd.openxmlformats-officedocument.drawing+xml"/>
  <Override PartName="/xl/ctrlProps/ctrlProp80.xml" ContentType="application/vnd.ms-excel.controlproperties+xml"/>
  <Override PartName="/xl/drawings/drawing29.xml" ContentType="application/vnd.openxmlformats-officedocument.drawing+xml"/>
  <Override PartName="/xl/drawings/drawing30.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14.xml" ContentType="application/vnd.openxmlformats-officedocument.spreadsheetml.comments+xml"/>
  <Override PartName="/xl/drawings/drawing31.xml" ContentType="application/vnd.openxmlformats-officedocument.drawing+xml"/>
  <Override PartName="/xl/comments15.xml" ContentType="application/vnd.openxmlformats-officedocument.spreadsheetml.comments+xml"/>
  <Override PartName="/xl/drawings/drawing32.xml" ContentType="application/vnd.openxmlformats-officedocument.drawing+xml"/>
  <Override PartName="/xl/ctrlProps/ctrlProp97.xml" ContentType="application/vnd.ms-excel.controlproperties+xml"/>
  <Override PartName="/xl/drawings/drawing33.xml" ContentType="application/vnd.openxmlformats-officedocument.drawing+xml"/>
  <Override PartName="/xl/drawings/drawing34.xml" ContentType="application/vnd.openxmlformats-officedocument.drawing+xml"/>
  <Override PartName="/xl/ctrlProps/ctrlProp98.xml" ContentType="application/vnd.ms-excel.controlproperties+xml"/>
  <Override PartName="/xl/drawings/drawing3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16.xml" ContentType="application/vnd.openxmlformats-officedocument.spreadsheetml.comments+xml"/>
  <Override PartName="/xl/drawings/drawing36.xml" ContentType="application/vnd.openxmlformats-officedocument.drawing+xml"/>
  <Override PartName="/xl/ctrlProps/ctrlProp132.xml" ContentType="application/vnd.ms-excel.controlproperties+xml"/>
  <Override PartName="/xl/drawings/drawing3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현재_통합_문서"/>
  <mc:AlternateContent xmlns:mc="http://schemas.openxmlformats.org/markup-compatibility/2006">
    <mc:Choice Requires="x15">
      <x15ac:absPath xmlns:x15ac="http://schemas.microsoft.com/office/spreadsheetml/2010/11/ac" url="D:\Desktop\이지연 선생님께\"/>
    </mc:Choice>
  </mc:AlternateContent>
  <bookViews>
    <workbookView xWindow="0" yWindow="0" windowWidth="25125" windowHeight="11955" tabRatio="914" activeTab="2"/>
  </bookViews>
  <sheets>
    <sheet name="개정내용" sheetId="86" r:id="rId1"/>
    <sheet name="목차" sheetId="20" r:id="rId2"/>
    <sheet name="항목별 증빙서류 목록" sheetId="113" r:id="rId3"/>
    <sheet name="연구원 정보" sheetId="119" r:id="rId4"/>
    <sheet name="1" sheetId="52" r:id="rId5"/>
    <sheet name="1-1" sheetId="26" r:id="rId6"/>
    <sheet name="1-2" sheetId="15" r:id="rId7"/>
    <sheet name="2" sheetId="27" r:id="rId8"/>
    <sheet name="2-1" sheetId="104" r:id="rId9"/>
    <sheet name="인건비지급단가" sheetId="90" state="hidden" r:id="rId10"/>
    <sheet name="3" sheetId="72" r:id="rId11"/>
    <sheet name="3-1" sheetId="93" r:id="rId12"/>
    <sheet name="3-2" sheetId="34" r:id="rId13"/>
    <sheet name="3-3" sheetId="142" r:id="rId14"/>
    <sheet name="3-4" sheetId="156" r:id="rId15"/>
    <sheet name="3-5" sheetId="154" r:id="rId16"/>
    <sheet name="3-6" sheetId="141" r:id="rId17"/>
    <sheet name="3-7" sheetId="148" r:id="rId18"/>
    <sheet name="4" sheetId="143" r:id="rId19"/>
    <sheet name="4-1" sheetId="103" r:id="rId20"/>
    <sheet name="통상거리" sheetId="118" state="hidden" r:id="rId21"/>
    <sheet name="출장지" sheetId="78" state="hidden" r:id="rId22"/>
    <sheet name="출장비" sheetId="79" state="hidden" r:id="rId23"/>
    <sheet name="4-2" sheetId="88" r:id="rId24"/>
    <sheet name="4-3" sheetId="68" r:id="rId25"/>
    <sheet name="5" sheetId="22" r:id="rId26"/>
    <sheet name="5-1" sheetId="139" r:id="rId27"/>
    <sheet name="5-2" sheetId="140" r:id="rId28"/>
    <sheet name="5-3" sheetId="98" r:id="rId29"/>
    <sheet name="6" sheetId="84" r:id="rId30"/>
    <sheet name="7" sheetId="14" r:id="rId31"/>
    <sheet name="7-1" sheetId="158" r:id="rId32"/>
    <sheet name="7-2" sheetId="144" r:id="rId33"/>
    <sheet name="8" sheetId="152" r:id="rId34"/>
    <sheet name="9" sheetId="29" r:id="rId35"/>
    <sheet name="10" sheetId="146" r:id="rId36"/>
    <sheet name="11" sheetId="7" r:id="rId37"/>
    <sheet name="12" sheetId="145" r:id="rId38"/>
    <sheet name="12-1" sheetId="131" r:id="rId39"/>
    <sheet name="13" sheetId="147" r:id="rId40"/>
    <sheet name="산단계좌" sheetId="95" state="hidden" r:id="rId41"/>
    <sheet name="14" sheetId="159" r:id="rId42"/>
    <sheet name="15" sheetId="150" r:id="rId43"/>
    <sheet name="16" sheetId="153" r:id="rId44"/>
    <sheet name="참고" sheetId="130" state="hidden" r:id="rId45"/>
  </sheets>
  <externalReferences>
    <externalReference r:id="rId46"/>
    <externalReference r:id="rId47"/>
    <externalReference r:id="rId48"/>
    <externalReference r:id="rId49"/>
    <externalReference r:id="rId50"/>
    <externalReference r:id="rId51"/>
    <externalReference r:id="rId52"/>
  </externalReferences>
  <definedNames>
    <definedName name="_xlnm._FilterDatabase" localSheetId="10" hidden="1">'3'!$A$13:$AV$44</definedName>
    <definedName name="_xlnm._FilterDatabase" localSheetId="40" hidden="1">산단계좌!$B$2:$C$2</definedName>
    <definedName name="_xlnm.Print_Area" localSheetId="4">'1'!$A$1:$AV$27</definedName>
    <definedName name="_xlnm.Print_Area" localSheetId="35">'10'!$B$3:$M$43,'10'!$U$3:$AF$43</definedName>
    <definedName name="_xlnm.Print_Area" localSheetId="36">'11'!$A$1:$AV$38</definedName>
    <definedName name="_xlnm.Print_Area" localSheetId="5">'1-1'!$A$1:$AV$32</definedName>
    <definedName name="_xlnm.Print_Area" localSheetId="37">'12'!$B$2:$J$35</definedName>
    <definedName name="_xlnm.Print_Area" localSheetId="6">'1-2'!$A$1:$AV$41</definedName>
    <definedName name="_xlnm.Print_Area" localSheetId="41">'14'!$A$3:$S$41</definedName>
    <definedName name="_xlnm.Print_Area" localSheetId="42">'15'!$B$2:$K$18</definedName>
    <definedName name="_xlnm.Print_Area" localSheetId="43">'16'!$A$2:$G$32</definedName>
    <definedName name="_xlnm.Print_Area" localSheetId="7">'2'!$A$1:$AV$31</definedName>
    <definedName name="_xlnm.Print_Area" localSheetId="8">'2-1'!$A$1:$AW$44</definedName>
    <definedName name="_xlnm.Print_Area" localSheetId="10">'3'!$A$1:$AV$52</definedName>
    <definedName name="_xlnm.Print_Area" localSheetId="11">'3-1'!$A$1:$AY$58</definedName>
    <definedName name="_xlnm.Print_Area" localSheetId="12">'3-2'!$A$1:$AV$40</definedName>
    <definedName name="_xlnm.Print_Area" localSheetId="13">'3-3'!$B$3:$K$48</definedName>
    <definedName name="_xlnm.Print_Area" localSheetId="14">'3-4'!$B$4:$J$98,'3-4'!$L$4:$T$95</definedName>
    <definedName name="_xlnm.Print_Area" localSheetId="15">'3-5'!$B$4:$O$47</definedName>
    <definedName name="_xlnm.Print_Area" localSheetId="16">'3-6'!$B$2:$L$30</definedName>
    <definedName name="_xlnm.Print_Area" localSheetId="17">'3-7'!$A$2:$U$43</definedName>
    <definedName name="_xlnm.Print_Area" localSheetId="18">'4'!$B$2:$L$28,'4'!$N$2:$X$29</definedName>
    <definedName name="_xlnm.Print_Area" localSheetId="19">'4-1'!$A$1:$AV$39</definedName>
    <definedName name="_xlnm.Print_Area" localSheetId="23">'4-2'!$A$1:$AV$38</definedName>
    <definedName name="_xlnm.Print_Area" localSheetId="24">'4-3'!$A$1:$P$163</definedName>
    <definedName name="_xlnm.Print_Area" localSheetId="25">'5'!$A$1:$AV$23</definedName>
    <definedName name="_xlnm.Print_Area" localSheetId="26">'5-1'!#REF!,'5-1'!$R$3:$X$30,'5-1'!#REF!</definedName>
    <definedName name="_xlnm.Print_Area" localSheetId="27">'5-2'!$B$2:$J$30,'5-2'!$L$2:$T$30</definedName>
    <definedName name="_xlnm.Print_Area" localSheetId="28">'5-3'!$A$1:$I$30</definedName>
    <definedName name="_xlnm.Print_Area" localSheetId="29">'6'!$A$1:$AX$39</definedName>
    <definedName name="_xlnm.Print_Area" localSheetId="30">'7'!$A$1:$AV$42</definedName>
    <definedName name="_xlnm.Print_Area" localSheetId="31">'7-1'!$B$2:$L$24,'7-1'!$N$2:$X$24</definedName>
    <definedName name="_xlnm.Print_Area" localSheetId="32">'7-2'!$B$2:$L$24,'7-2'!$N$2:$X$24</definedName>
    <definedName name="_xlnm.Print_Area" localSheetId="33">'8'!$B$3:$L$24</definedName>
    <definedName name="_xlnm.Print_Area" localSheetId="34">'9'!$A$1:$AY$63</definedName>
    <definedName name="_xlnm.Print_Area" localSheetId="0">개정내용!$B$1:$D$8</definedName>
    <definedName name="_xlnm.Print_Area" localSheetId="9">인건비지급단가!$B$6:$O$10</definedName>
    <definedName name="_xlnm.Print_Titles" localSheetId="2">'항목별 증빙서류 목록'!$3:$5</definedName>
    <definedName name="가남·북아메리카주">출장지!$G$3:$G$14</definedName>
    <definedName name="가아시아·대양주">출장지!$B$3:$B$14</definedName>
    <definedName name="가유럽주">출장지!$L$3:$L$15</definedName>
    <definedName name="가중동·아프리카주">출장지!$Q$3:$Q$23</definedName>
    <definedName name="계좌목록">산단계좌!$B$3:$B$37</definedName>
    <definedName name="계좌번호">산단계좌!$C$3:$C$37</definedName>
    <definedName name="과학기술인번호" localSheetId="43">'[1]연구원 정보'!$H$4:$H$200</definedName>
    <definedName name="과학기술인번호">'연구원 정보'!$H$4:$H$200</definedName>
    <definedName name="교수">인건비지급단가!$B$7:$B$10</definedName>
    <definedName name="국가명">[2]Sheet2!$A$2:$A$267</definedName>
    <definedName name="나남·북아메리카주">출장지!$H$3:$H$14</definedName>
    <definedName name="나아시아·대양주">출장지!$C$3:$C$14</definedName>
    <definedName name="나유럽주">출장지!$M$3:$M$11</definedName>
    <definedName name="나중동·아프리카주">출장지!$R$3:$R$23</definedName>
    <definedName name="내선번호" localSheetId="43">'[1]연구원 정보'!$N$3:$N$200</definedName>
    <definedName name="내선번호">'연구원 정보'!$N$3:$N$200</definedName>
    <definedName name="내선전화" localSheetId="43">'[1]연구원 정보'!$N$4:$N$53</definedName>
    <definedName name="내선전화">'연구원 정보'!$N$4:$N$53</definedName>
    <definedName name="다남·북아메리카주">출장지!$I$3:$I$14</definedName>
    <definedName name="다아시아·대양주">출장지!$D$3:$D$14</definedName>
    <definedName name="다유럽주">출장지!$N$3:$N$11</definedName>
    <definedName name="다중동·아프리카주">출장지!$S$3:$S$23</definedName>
    <definedName name="도시" localSheetId="38">[3]통상거리!$D$2:$D$76</definedName>
    <definedName name="도시" localSheetId="43">[1]통상거리!$D$2:$D$75</definedName>
    <definedName name="도시">통상거리!$D$2:$D$75</definedName>
    <definedName name="라남·북아메리카주">출장지!$J$3:$J$14</definedName>
    <definedName name="라아시아·대양주">출장지!$E$3:$E$14</definedName>
    <definedName name="라유럽주">출장지!$O$3:$O$11</definedName>
    <definedName name="라중동·아프리카주">출장지!$T$3:$T$23</definedName>
    <definedName name="물품분류">'[4]6-2'!$C$3:$C$9415</definedName>
    <definedName name="박사과정">인건비지급단가!$K$7:$K$10</definedName>
    <definedName name="박사졸업">인건비지급단가!$G$7:$G$10</definedName>
    <definedName name="부교수">인건비지급단가!$C$7:$C$10</definedName>
    <definedName name="생년월일" localSheetId="43">'[1]연구원 정보'!$I$4:$I$200</definedName>
    <definedName name="생년월일">'연구원 정보'!$I$4:$I$200</definedName>
    <definedName name="석사과정">인건비지급단가!$M$7:$M$10</definedName>
    <definedName name="석사졸업">인건비지급단가!$L$7:$L$10</definedName>
    <definedName name="선임연구원">인건비지급단가!$F$7:$F$10</definedName>
    <definedName name="성명" localSheetId="43">'[1]연구원 정보'!$C$4:$C$200</definedName>
    <definedName name="성명">'연구원 정보'!$C$4:$C$200</definedName>
    <definedName name="세금">산단계좌!$B$25:$B$33</definedName>
    <definedName name="소속" localSheetId="43">'[1]연구원 정보'!$D$4:$D$200</definedName>
    <definedName name="소속">'연구원 정보'!$D$4:$D$200</definedName>
    <definedName name="식대">출장비!$J$3:$K$6</definedName>
    <definedName name="실비상한">출장비!$B$4:$D$7</definedName>
    <definedName name="연건" localSheetId="38">[3]통상거리!$F$2:$F$76</definedName>
    <definedName name="연건" localSheetId="43">[1]통상거리!$F$2:$F$75</definedName>
    <definedName name="연건">통상거리!$F$2:$F$75</definedName>
    <definedName name="연구실계좌번호" localSheetId="43">'[1]연구원 정보'!$R$4:$R$200</definedName>
    <definedName name="연구실계좌번호">'연구원 정보'!$R$4:$R$200</definedName>
    <definedName name="연구실동" localSheetId="43">'[1]연구원 정보'!$L$4:$L$200</definedName>
    <definedName name="연구실동">'연구원 정보'!$L$4:$L$200</definedName>
    <definedName name="연구실명" localSheetId="43">'[1]연구원 정보'!$K$4:$K$200</definedName>
    <definedName name="연구실명">'연구원 정보'!$K$4:$K$200</definedName>
    <definedName name="연구실은행" localSheetId="43">'[1]연구원 정보'!#REF!</definedName>
    <definedName name="연구실은행">'연구원 정보'!#REF!</definedName>
    <definedName name="연구실직위">'연구원 정보'!$F$4:$F$200</definedName>
    <definedName name="연구실호" localSheetId="43">'[1]연구원 정보'!$M$4:$M$200</definedName>
    <definedName name="연구실호">'연구원 정보'!$M$4:$M$200</definedName>
    <definedName name="연수연구원">인건비지급단가!$I$7:$I$10</definedName>
    <definedName name="영문성명">'연구원 정보'!$E$4:$E$200</definedName>
    <definedName name="이름" localSheetId="35">#REF!</definedName>
    <definedName name="이름" localSheetId="37">#REF!</definedName>
    <definedName name="이름" localSheetId="38">'[3]3'!$B$12:$B$36</definedName>
    <definedName name="이름" localSheetId="39">#REF!</definedName>
    <definedName name="이름" localSheetId="41">#REF!</definedName>
    <definedName name="이름" localSheetId="42">#REF!</definedName>
    <definedName name="이름" localSheetId="43">#REF!</definedName>
    <definedName name="이름" localSheetId="13">#REF!</definedName>
    <definedName name="이름" localSheetId="14">#REF!</definedName>
    <definedName name="이름" localSheetId="15">#REF!</definedName>
    <definedName name="이름" localSheetId="16">#REF!</definedName>
    <definedName name="이름" localSheetId="17">#REF!</definedName>
    <definedName name="이름" localSheetId="18">#REF!</definedName>
    <definedName name="이름" localSheetId="26">#REF!</definedName>
    <definedName name="이름" localSheetId="27">#REF!</definedName>
    <definedName name="이름" localSheetId="31">#REF!</definedName>
    <definedName name="이름" localSheetId="32">#REF!</definedName>
    <definedName name="이름" localSheetId="33">#REF!</definedName>
    <definedName name="이름">#REF!</definedName>
    <definedName name="이름_">'[5]3'!$B$12:$B$36</definedName>
    <definedName name="이메일" localSheetId="43">'[1]연구원 정보'!$Q$4:$Q$200</definedName>
    <definedName name="이메일">'연구원 정보'!$Q$4:$Q$200</definedName>
    <definedName name="입출금">산단계좌!$B$3:$B$23</definedName>
    <definedName name="입출금계좌번호">산단계좌!$C$3:$C$23</definedName>
    <definedName name="조교수">인건비지급단가!$D$7:$D$10</definedName>
    <definedName name="주민등록뒤" localSheetId="43">'[1]연구원 정보'!$J$4:$J$200</definedName>
    <definedName name="주민등록뒤">'연구원 정보'!$J$4:$J$200</definedName>
    <definedName name="지체연구비">산단계좌!$B$24</definedName>
    <definedName name="직급">'연구원 정보'!$F$4:$F$53</definedName>
    <definedName name="직급.과정" localSheetId="43">'[1]연구원 정보'!$F$4:$F$101</definedName>
    <definedName name="직급.과정">'연구원 정보'!$F$4:$F$101</definedName>
    <definedName name="책임연구원">인건비지급단가!$E$7:$E$10</definedName>
    <definedName name="출장지" localSheetId="23">'4-2'!$S$10:$U$10&amp;'4-2'!$L$10:$R$10</definedName>
    <definedName name="출장지2" localSheetId="23">OFFSET(출장지!$A$3,0,MATCH('4-2'!출장지,출장지!$B$2:$T$2,0),COUNTA(INDIRECT('4-2'!출장지)),1)</definedName>
    <definedName name="카드">산단계좌!$B$35:$B$37</definedName>
    <definedName name="통상거리" localSheetId="38">[3]통상거리!$E$2:$E$76</definedName>
    <definedName name="통상거리" localSheetId="43">[1]통상거리!$E$2:$E$75</definedName>
    <definedName name="통상거리">통상거리!$E$2:$E$75</definedName>
    <definedName name="품목명">'[4]6-2'!$B$3:$B$9415</definedName>
    <definedName name="품목코드">'[4]6-2'!$A$3:$A$9415</definedName>
    <definedName name="학사과정">인건비지급단가!$O$7:$O$10</definedName>
    <definedName name="학사졸업">인건비지급단가!$N$7:$N$10</definedName>
    <definedName name="학생인건비">산단계좌!$B$34</definedName>
    <definedName name="할인정액">출장비!$E$4:$G$7</definedName>
    <definedName name="핸드폰" localSheetId="43">'[1]연구원 정보'!$O$4:$O$200</definedName>
    <definedName name="핸드폰">'연구원 정보'!$O$4:$O$200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9" i="159" l="1"/>
  <c r="R50" i="159"/>
  <c r="W39" i="142" l="1"/>
  <c r="P24" i="103" l="1"/>
  <c r="I156" i="156" l="1"/>
  <c r="I155" i="156"/>
  <c r="F155" i="156"/>
  <c r="I154" i="156"/>
  <c r="F154" i="156"/>
  <c r="I153" i="156"/>
  <c r="F153" i="156"/>
  <c r="B151" i="156"/>
  <c r="AC140" i="156"/>
  <c r="AM139" i="156"/>
  <c r="AC138" i="156"/>
  <c r="AM137" i="156"/>
  <c r="AC136" i="156"/>
  <c r="Z136" i="156"/>
  <c r="AM135" i="156"/>
  <c r="AJ135" i="156"/>
  <c r="AC135" i="156"/>
  <c r="Z135" i="156"/>
  <c r="AM134" i="156"/>
  <c r="V133" i="156"/>
  <c r="AF132" i="156"/>
  <c r="E119" i="156"/>
  <c r="E115" i="156"/>
  <c r="E113" i="156"/>
  <c r="I98" i="156"/>
  <c r="I97" i="156"/>
  <c r="I96" i="156"/>
  <c r="F96" i="156"/>
  <c r="S95" i="156"/>
  <c r="I95" i="156"/>
  <c r="F95" i="156"/>
  <c r="S94" i="156"/>
  <c r="S93" i="156"/>
  <c r="P93" i="156"/>
  <c r="B93" i="156"/>
  <c r="S92" i="156"/>
  <c r="L90" i="156"/>
  <c r="AK21" i="156"/>
  <c r="AA21" i="156"/>
  <c r="G21" i="156"/>
  <c r="S16" i="156"/>
  <c r="I16" i="156"/>
  <c r="E16" i="156"/>
  <c r="F97" i="156" s="1"/>
  <c r="AM15" i="156"/>
  <c r="AI15" i="156"/>
  <c r="AJ137" i="156" s="1"/>
  <c r="AC15" i="156"/>
  <c r="Y15" i="156"/>
  <c r="Z138" i="156" s="1"/>
  <c r="S14" i="156"/>
  <c r="N24" i="156" s="1"/>
  <c r="I14" i="156"/>
  <c r="AM13" i="156"/>
  <c r="AC13" i="156"/>
  <c r="O12" i="156"/>
  <c r="P92" i="156" s="1"/>
  <c r="E12" i="156"/>
  <c r="AI11" i="156"/>
  <c r="AJ134" i="156" s="1"/>
  <c r="Y11" i="156"/>
  <c r="O16" i="156" l="1"/>
  <c r="P94" i="156" s="1"/>
  <c r="R41" i="154"/>
  <c r="F40" i="154"/>
  <c r="E19" i="153" l="1"/>
  <c r="E21" i="153" l="1"/>
  <c r="E23" i="153" s="1"/>
  <c r="B27" i="139" l="1"/>
  <c r="L14" i="72"/>
  <c r="K21" i="152" l="1"/>
  <c r="B14" i="150"/>
  <c r="A23" i="147"/>
  <c r="U38" i="146"/>
  <c r="B38" i="146"/>
  <c r="AE18" i="146"/>
  <c r="AF18" i="146" s="1"/>
  <c r="M18" i="146"/>
  <c r="AE9" i="146"/>
  <c r="L9" i="146"/>
  <c r="B30" i="145"/>
  <c r="F24" i="145"/>
  <c r="G23" i="145"/>
  <c r="F23" i="145"/>
  <c r="G22" i="145"/>
  <c r="F22" i="145"/>
  <c r="F21" i="145"/>
  <c r="F20" i="145"/>
  <c r="E20" i="145"/>
  <c r="H16" i="145"/>
  <c r="F16" i="145"/>
  <c r="D16" i="145"/>
  <c r="C15" i="145"/>
  <c r="G24" i="145" s="1"/>
  <c r="H24" i="145" s="1"/>
  <c r="C14" i="145"/>
  <c r="C12" i="145"/>
  <c r="G21" i="145" s="1"/>
  <c r="C11" i="145"/>
  <c r="G20" i="145" s="1"/>
  <c r="G25" i="145" l="1"/>
  <c r="H20" i="145"/>
  <c r="H21" i="145"/>
  <c r="C16" i="145"/>
  <c r="H23" i="145"/>
  <c r="H22" i="145"/>
  <c r="N24" i="143"/>
  <c r="O12" i="143"/>
  <c r="C12" i="143"/>
  <c r="O11" i="143"/>
  <c r="C11" i="143"/>
  <c r="O10" i="143"/>
  <c r="C10" i="143"/>
  <c r="O9" i="143"/>
  <c r="C9" i="143"/>
  <c r="U6" i="143"/>
  <c r="W6" i="143" s="1"/>
  <c r="I6" i="143"/>
  <c r="K6" i="143" s="1"/>
  <c r="H25" i="145" l="1"/>
  <c r="B41" i="142" l="1"/>
  <c r="D35" i="142"/>
  <c r="H45" i="142" s="1"/>
  <c r="G25" i="142"/>
  <c r="J25" i="142" s="1"/>
  <c r="J24" i="142"/>
  <c r="C9" i="142"/>
  <c r="H44" i="142" s="1"/>
  <c r="F28" i="141"/>
  <c r="B26" i="141"/>
  <c r="L26" i="140"/>
  <c r="B26" i="140"/>
  <c r="V8" i="139"/>
  <c r="S8" i="139"/>
  <c r="S7" i="139"/>
  <c r="T6" i="139"/>
  <c r="T5" i="139"/>
  <c r="AC40" i="34" l="1"/>
  <c r="H16" i="72"/>
  <c r="H30" i="72" l="1"/>
  <c r="H28" i="72"/>
  <c r="H26" i="72"/>
  <c r="H24" i="72"/>
  <c r="H22" i="72"/>
  <c r="H20" i="72"/>
  <c r="H18" i="72"/>
  <c r="AC16" i="34"/>
  <c r="S16" i="34"/>
  <c r="G16" i="34"/>
  <c r="AO15" i="34"/>
  <c r="AO14" i="34"/>
  <c r="Z14" i="34"/>
  <c r="S14" i="34"/>
  <c r="AC13" i="34"/>
  <c r="S13" i="34"/>
  <c r="G13" i="34"/>
  <c r="AO12" i="34"/>
  <c r="AO11" i="34"/>
  <c r="Z11" i="34"/>
  <c r="S11" i="34"/>
  <c r="AO8" i="34"/>
  <c r="AF13" i="52" l="1"/>
  <c r="Y15" i="72" l="1"/>
  <c r="AM16" i="27" l="1"/>
  <c r="D23" i="131" l="1"/>
  <c r="D21" i="131"/>
  <c r="D19" i="131"/>
  <c r="D13" i="131"/>
  <c r="D25" i="131" l="1"/>
  <c r="D27" i="131" s="1"/>
  <c r="D28" i="131" s="1"/>
  <c r="AJ10" i="103"/>
  <c r="AB49" i="93" l="1"/>
  <c r="AB47" i="93"/>
  <c r="AB45" i="93"/>
  <c r="AB43" i="93"/>
  <c r="AB41" i="93"/>
  <c r="AB39" i="93"/>
  <c r="AB37" i="93"/>
  <c r="AB31" i="93"/>
  <c r="AB29" i="93"/>
  <c r="AB27" i="93"/>
  <c r="AB25" i="93"/>
  <c r="AB23" i="93"/>
  <c r="AB21" i="93"/>
  <c r="AB19" i="93"/>
  <c r="Y43" i="72"/>
  <c r="Y41" i="72"/>
  <c r="Y39" i="72"/>
  <c r="Y37" i="72"/>
  <c r="Y35" i="72"/>
  <c r="Y33" i="72"/>
  <c r="Y31" i="72"/>
  <c r="Y29" i="72"/>
  <c r="Y27" i="72"/>
  <c r="Y25" i="72"/>
  <c r="Y23" i="72"/>
  <c r="Y21" i="72"/>
  <c r="Y19" i="72"/>
  <c r="Y17" i="72"/>
  <c r="AG9" i="88"/>
  <c r="AB28" i="103"/>
  <c r="AJ28" i="103" s="1"/>
  <c r="AG9" i="103"/>
  <c r="J28" i="26"/>
  <c r="J27" i="26"/>
  <c r="J26" i="26"/>
  <c r="J25" i="26"/>
  <c r="J24" i="26"/>
  <c r="J23" i="26"/>
  <c r="J22" i="26"/>
  <c r="J21" i="26"/>
  <c r="J20" i="26"/>
  <c r="J19" i="26"/>
  <c r="J18" i="26"/>
  <c r="J17" i="26"/>
  <c r="J16" i="26"/>
  <c r="J15" i="26"/>
  <c r="J14" i="26"/>
  <c r="J13" i="26"/>
  <c r="J12" i="26"/>
  <c r="H42" i="72"/>
  <c r="L42" i="72" s="1"/>
  <c r="AE42" i="72" s="1"/>
  <c r="H40" i="72"/>
  <c r="L40" i="72" s="1"/>
  <c r="AE40" i="72" s="1"/>
  <c r="H38" i="72"/>
  <c r="L38" i="72" s="1"/>
  <c r="AE38" i="72" s="1"/>
  <c r="H36" i="72"/>
  <c r="L36" i="72" s="1"/>
  <c r="AE36" i="72" s="1"/>
  <c r="H34" i="72"/>
  <c r="L34" i="72" s="1"/>
  <c r="AE34" i="72" s="1"/>
  <c r="H32" i="72"/>
  <c r="L32" i="72" s="1"/>
  <c r="AE32" i="72" s="1"/>
  <c r="L30" i="72"/>
  <c r="AE30" i="72" s="1"/>
  <c r="L28" i="72"/>
  <c r="AE28" i="72" s="1"/>
  <c r="L26" i="72"/>
  <c r="AE26" i="72" s="1"/>
  <c r="L24" i="72"/>
  <c r="AE24" i="72" s="1"/>
  <c r="L22" i="72"/>
  <c r="AE22" i="72" s="1"/>
  <c r="L20" i="72"/>
  <c r="AE20" i="72" s="1"/>
  <c r="L18" i="72"/>
  <c r="AE18" i="72" s="1"/>
  <c r="AC37" i="34"/>
  <c r="AC34" i="34"/>
  <c r="AC31" i="34"/>
  <c r="AC28" i="34"/>
  <c r="AC25" i="34"/>
  <c r="AC22" i="34"/>
  <c r="AC19" i="34"/>
  <c r="AC10" i="34"/>
  <c r="K48" i="93"/>
  <c r="O48" i="93" s="1"/>
  <c r="AH48" i="93" s="1"/>
  <c r="K46" i="93"/>
  <c r="O46" i="93" s="1"/>
  <c r="AH46" i="93" s="1"/>
  <c r="K44" i="93"/>
  <c r="O44" i="93" s="1"/>
  <c r="AH44" i="93" s="1"/>
  <c r="K42" i="93"/>
  <c r="O42" i="93" s="1"/>
  <c r="AH42" i="93" s="1"/>
  <c r="K40" i="93"/>
  <c r="O40" i="93" s="1"/>
  <c r="AH40" i="93" s="1"/>
  <c r="K38" i="93"/>
  <c r="O38" i="93" s="1"/>
  <c r="AH38" i="93" s="1"/>
  <c r="K36" i="93"/>
  <c r="O36" i="93" s="1"/>
  <c r="AH36" i="93" s="1"/>
  <c r="K30" i="93"/>
  <c r="O30" i="93" s="1"/>
  <c r="AH30" i="93" s="1"/>
  <c r="K28" i="93"/>
  <c r="O28" i="93" s="1"/>
  <c r="AH28" i="93" s="1"/>
  <c r="K26" i="93"/>
  <c r="O26" i="93" s="1"/>
  <c r="AH26" i="93" s="1"/>
  <c r="K24" i="93"/>
  <c r="O24" i="93" s="1"/>
  <c r="AH24" i="93" s="1"/>
  <c r="K22" i="93"/>
  <c r="O22" i="93" s="1"/>
  <c r="AH22" i="93" s="1"/>
  <c r="K20" i="93"/>
  <c r="O20" i="93" s="1"/>
  <c r="AH20" i="93" s="1"/>
  <c r="O18" i="93"/>
  <c r="AH18" i="93" s="1"/>
  <c r="U14" i="22"/>
  <c r="AM17" i="27"/>
  <c r="AS17" i="27" s="1"/>
  <c r="AM18" i="27"/>
  <c r="AS18" i="27" s="1"/>
  <c r="AM19" i="27"/>
  <c r="AM20" i="27"/>
  <c r="AM21" i="27"/>
  <c r="AM15" i="27"/>
  <c r="AS15" i="27" s="1"/>
  <c r="AM14" i="27"/>
  <c r="AS14" i="27" s="1"/>
  <c r="AJ38" i="84"/>
  <c r="AJ39" i="103"/>
  <c r="AL58" i="93"/>
  <c r="AJ52" i="72"/>
  <c r="AM30" i="27"/>
  <c r="AJ43" i="104"/>
  <c r="AM29" i="27"/>
  <c r="AR12" i="88"/>
  <c r="AO12" i="88"/>
  <c r="AU27" i="84"/>
  <c r="AQ27" i="84"/>
  <c r="AQ26" i="84"/>
  <c r="AU25" i="84"/>
  <c r="AQ25" i="84"/>
  <c r="AQ24" i="84"/>
  <c r="AU23" i="84"/>
  <c r="AQ23" i="84"/>
  <c r="AQ22" i="84"/>
  <c r="AU21" i="84"/>
  <c r="AQ21" i="84"/>
  <c r="AQ20" i="84"/>
  <c r="AU19" i="84"/>
  <c r="AQ19" i="84"/>
  <c r="AQ18" i="84"/>
  <c r="AU17" i="84"/>
  <c r="AQ17" i="84"/>
  <c r="AQ16" i="84"/>
  <c r="AU15" i="84"/>
  <c r="AQ15" i="84"/>
  <c r="AQ14" i="84"/>
  <c r="AU13" i="84"/>
  <c r="AQ13" i="84"/>
  <c r="AQ12" i="84"/>
  <c r="AU11" i="84"/>
  <c r="AQ11" i="84"/>
  <c r="AQ10" i="84"/>
  <c r="AU9" i="84"/>
  <c r="AQ9" i="84"/>
  <c r="AQ8" i="84"/>
  <c r="H5" i="14"/>
  <c r="AC4" i="14"/>
  <c r="H4" i="14"/>
  <c r="AP3" i="14"/>
  <c r="AC3" i="14"/>
  <c r="H3" i="14"/>
  <c r="H8" i="22"/>
  <c r="AC7" i="22"/>
  <c r="H7" i="22"/>
  <c r="AP6" i="22"/>
  <c r="AC6" i="22"/>
  <c r="H6" i="22"/>
  <c r="AB7" i="14"/>
  <c r="W8" i="7"/>
  <c r="AD8" i="14"/>
  <c r="O22" i="22"/>
  <c r="AN11" i="103"/>
  <c r="AD27" i="103"/>
  <c r="AJ27" i="103" s="1"/>
  <c r="P25" i="103"/>
  <c r="G25" i="103"/>
  <c r="P23" i="103"/>
  <c r="AD22" i="103"/>
  <c r="AJ22" i="103" s="1"/>
  <c r="P20" i="103"/>
  <c r="G20" i="103"/>
  <c r="P18" i="103"/>
  <c r="AO12" i="103"/>
  <c r="AR12" i="103"/>
  <c r="AO13" i="103"/>
  <c r="W24" i="103" s="1"/>
  <c r="AR13" i="103"/>
  <c r="W20" i="103" s="1"/>
  <c r="H6" i="27"/>
  <c r="AC5" i="27"/>
  <c r="H5" i="27"/>
  <c r="AP4" i="27"/>
  <c r="AC4" i="27"/>
  <c r="H4" i="27"/>
  <c r="R27" i="27"/>
  <c r="AG22" i="27"/>
  <c r="V22" i="27"/>
  <c r="P22" i="27"/>
  <c r="J22" i="27"/>
  <c r="AS21" i="27"/>
  <c r="AS20" i="27"/>
  <c r="AS16" i="27"/>
  <c r="AA22" i="27"/>
  <c r="J11" i="26"/>
  <c r="J10" i="26"/>
  <c r="AK7" i="7"/>
  <c r="O7" i="7" s="1"/>
  <c r="H6" i="88"/>
  <c r="AC5" i="88"/>
  <c r="H5" i="88"/>
  <c r="AP4" i="88"/>
  <c r="AC4" i="88"/>
  <c r="H4" i="88"/>
  <c r="H11" i="72"/>
  <c r="AC10" i="72"/>
  <c r="H10" i="72"/>
  <c r="AP9" i="72"/>
  <c r="AC9" i="72"/>
  <c r="H9" i="72"/>
  <c r="H10" i="104"/>
  <c r="AC9" i="104"/>
  <c r="H9" i="104"/>
  <c r="AP8" i="104"/>
  <c r="AC8" i="104"/>
  <c r="H8" i="104"/>
  <c r="H5" i="15"/>
  <c r="AC4" i="15"/>
  <c r="H4" i="15"/>
  <c r="AP3" i="15"/>
  <c r="AC3" i="15"/>
  <c r="H3" i="15"/>
  <c r="H3" i="34"/>
  <c r="S40" i="34"/>
  <c r="G40" i="34"/>
  <c r="AO39" i="34"/>
  <c r="AO38" i="34"/>
  <c r="Z38" i="34"/>
  <c r="S38" i="34"/>
  <c r="S37" i="34"/>
  <c r="G37" i="34"/>
  <c r="AO36" i="34"/>
  <c r="AO35" i="34"/>
  <c r="Z35" i="34"/>
  <c r="S35" i="34"/>
  <c r="S34" i="34"/>
  <c r="G34" i="34"/>
  <c r="AO33" i="34"/>
  <c r="AO32" i="34"/>
  <c r="Z32" i="34"/>
  <c r="S32" i="34"/>
  <c r="S31" i="34"/>
  <c r="G31" i="34"/>
  <c r="AO30" i="34"/>
  <c r="AO29" i="34"/>
  <c r="Z29" i="34"/>
  <c r="S29" i="34"/>
  <c r="S28" i="34"/>
  <c r="G28" i="34"/>
  <c r="AO27" i="34"/>
  <c r="AO26" i="34"/>
  <c r="Z26" i="34"/>
  <c r="S26" i="34"/>
  <c r="S25" i="34"/>
  <c r="G25" i="34"/>
  <c r="AO24" i="34"/>
  <c r="AO23" i="34"/>
  <c r="Z23" i="34"/>
  <c r="S23" i="34"/>
  <c r="S22" i="34"/>
  <c r="G22" i="34"/>
  <c r="AO21" i="34"/>
  <c r="AO20" i="34"/>
  <c r="Z20" i="34"/>
  <c r="S20" i="34"/>
  <c r="S19" i="34"/>
  <c r="G19" i="34"/>
  <c r="AO18" i="34"/>
  <c r="AO17" i="34"/>
  <c r="Z17" i="34"/>
  <c r="S17" i="34"/>
  <c r="G10" i="34"/>
  <c r="S10" i="34"/>
  <c r="AO9" i="34"/>
  <c r="Z8" i="34"/>
  <c r="S8" i="34"/>
  <c r="AK48" i="93"/>
  <c r="AK46" i="93"/>
  <c r="AK44" i="93"/>
  <c r="AK42" i="93"/>
  <c r="AK40" i="93"/>
  <c r="AK38" i="93"/>
  <c r="AK36" i="93"/>
  <c r="AK30" i="93"/>
  <c r="AK28" i="93"/>
  <c r="AK26" i="93"/>
  <c r="AK24" i="93"/>
  <c r="AK22" i="93"/>
  <c r="AK20" i="93"/>
  <c r="AK18" i="93"/>
  <c r="AH18" i="72"/>
  <c r="AH20" i="72"/>
  <c r="AH22" i="72"/>
  <c r="AH24" i="72"/>
  <c r="AH26" i="72"/>
  <c r="AH28" i="72"/>
  <c r="AH30" i="72"/>
  <c r="AH32" i="72"/>
  <c r="AH34" i="72"/>
  <c r="AH36" i="72"/>
  <c r="AH38" i="72"/>
  <c r="AH40" i="72"/>
  <c r="AH42" i="72"/>
  <c r="AH16" i="72"/>
  <c r="AH14" i="72"/>
  <c r="N105" i="68"/>
  <c r="N104" i="68"/>
  <c r="N103" i="68"/>
  <c r="N102" i="68"/>
  <c r="N101" i="68"/>
  <c r="N100" i="68"/>
  <c r="N99" i="68"/>
  <c r="N98" i="68"/>
  <c r="N97" i="68"/>
  <c r="N96" i="68"/>
  <c r="N95" i="68"/>
  <c r="N94" i="68"/>
  <c r="N93" i="68"/>
  <c r="N92" i="68"/>
  <c r="N91" i="68"/>
  <c r="N90" i="68"/>
  <c r="N89" i="68"/>
  <c r="N88" i="68"/>
  <c r="N87" i="68"/>
  <c r="N86" i="68"/>
  <c r="N85" i="68"/>
  <c r="N84" i="68"/>
  <c r="N83" i="68"/>
  <c r="N82" i="68"/>
  <c r="N81" i="68"/>
  <c r="N80" i="68"/>
  <c r="N79" i="68"/>
  <c r="N78" i="68"/>
  <c r="N77" i="68"/>
  <c r="N76" i="68"/>
  <c r="N75" i="68"/>
  <c r="N74" i="68"/>
  <c r="N73" i="68"/>
  <c r="N72" i="68"/>
  <c r="N71" i="68"/>
  <c r="N70" i="68"/>
  <c r="N69" i="68"/>
  <c r="N30" i="68"/>
  <c r="N31" i="68"/>
  <c r="N32" i="68"/>
  <c r="N33" i="68"/>
  <c r="N34" i="68"/>
  <c r="N35" i="68"/>
  <c r="N36" i="68"/>
  <c r="N37" i="68"/>
  <c r="N38" i="68"/>
  <c r="N39" i="68"/>
  <c r="N40" i="68"/>
  <c r="N41" i="68"/>
  <c r="N42" i="68"/>
  <c r="N43" i="68"/>
  <c r="N44" i="68"/>
  <c r="N45" i="68"/>
  <c r="N46" i="68"/>
  <c r="N47" i="68"/>
  <c r="N48" i="68"/>
  <c r="N49" i="68"/>
  <c r="N50" i="68"/>
  <c r="N51" i="68"/>
  <c r="N52" i="68"/>
  <c r="N53" i="68"/>
  <c r="N54" i="68"/>
  <c r="N55" i="68"/>
  <c r="N56" i="68"/>
  <c r="N57" i="68"/>
  <c r="N58" i="68"/>
  <c r="N59" i="68"/>
  <c r="N60" i="68"/>
  <c r="N61" i="68"/>
  <c r="N62" i="68"/>
  <c r="N63" i="68"/>
  <c r="N64" i="68"/>
  <c r="N65" i="68"/>
  <c r="N29" i="68"/>
  <c r="G31" i="68"/>
  <c r="G32" i="68"/>
  <c r="G33" i="68"/>
  <c r="G34" i="68"/>
  <c r="G35" i="68"/>
  <c r="G36" i="68"/>
  <c r="G37" i="68"/>
  <c r="G38" i="68"/>
  <c r="G39" i="68"/>
  <c r="G40" i="68"/>
  <c r="G41" i="68"/>
  <c r="G42" i="68"/>
  <c r="G43" i="68"/>
  <c r="G44" i="68"/>
  <c r="G45" i="68"/>
  <c r="G46" i="68"/>
  <c r="G47" i="68"/>
  <c r="G48" i="68"/>
  <c r="G49" i="68"/>
  <c r="G50" i="68"/>
  <c r="G51" i="68"/>
  <c r="G52" i="68"/>
  <c r="G53" i="68"/>
  <c r="G54" i="68"/>
  <c r="G55" i="68"/>
  <c r="G56" i="68"/>
  <c r="G57" i="68"/>
  <c r="G58" i="68"/>
  <c r="G59" i="68"/>
  <c r="G60" i="68"/>
  <c r="G61" i="68"/>
  <c r="G62" i="68"/>
  <c r="G63" i="68"/>
  <c r="G64" i="68"/>
  <c r="G65" i="68"/>
  <c r="G30" i="68"/>
  <c r="O25" i="88"/>
  <c r="O23" i="88"/>
  <c r="H6" i="103"/>
  <c r="AC5" i="103"/>
  <c r="H5" i="103"/>
  <c r="AP4" i="103"/>
  <c r="AC4" i="103"/>
  <c r="H4" i="103"/>
  <c r="AJ38" i="103"/>
  <c r="AJ51" i="72"/>
  <c r="AL57" i="93"/>
  <c r="AJ42" i="104"/>
  <c r="Q40" i="104"/>
  <c r="H5" i="26"/>
  <c r="AC4" i="26"/>
  <c r="H4" i="26"/>
  <c r="AP3" i="26"/>
  <c r="AC3" i="26"/>
  <c r="H3" i="26"/>
  <c r="AE9" i="93"/>
  <c r="AR8" i="93"/>
  <c r="AE8" i="93"/>
  <c r="I10" i="93"/>
  <c r="I8" i="93"/>
  <c r="I9" i="93"/>
  <c r="A36" i="103"/>
  <c r="H5" i="7"/>
  <c r="AC4" i="7"/>
  <c r="H4" i="7"/>
  <c r="AP3" i="7"/>
  <c r="AC3" i="7"/>
  <c r="H3" i="7"/>
  <c r="AJ37" i="84"/>
  <c r="AJ36" i="84" s="1"/>
  <c r="A34" i="84"/>
  <c r="AE28" i="84"/>
  <c r="Z28" i="84"/>
  <c r="AI26" i="84"/>
  <c r="AI24" i="84"/>
  <c r="AI22" i="84"/>
  <c r="AI20" i="84"/>
  <c r="AI18" i="84"/>
  <c r="AI16" i="84"/>
  <c r="AI14" i="84"/>
  <c r="AI12" i="84"/>
  <c r="AI10" i="84"/>
  <c r="AI28" i="84" s="1"/>
  <c r="AI8" i="84"/>
  <c r="H5" i="84"/>
  <c r="AC4" i="84"/>
  <c r="H4" i="84"/>
  <c r="AP3" i="84"/>
  <c r="AC3" i="84"/>
  <c r="H3" i="84"/>
  <c r="C19" i="98"/>
  <c r="G18" i="98"/>
  <c r="D10" i="98"/>
  <c r="H9" i="98"/>
  <c r="G7" i="98"/>
  <c r="G6" i="98"/>
  <c r="B5" i="98"/>
  <c r="B4" i="98"/>
  <c r="AJ37" i="88"/>
  <c r="A35" i="88"/>
  <c r="AI28" i="88"/>
  <c r="AD27" i="88"/>
  <c r="G25" i="88"/>
  <c r="O24" i="88"/>
  <c r="AD22" i="88"/>
  <c r="O20" i="88"/>
  <c r="G20" i="88"/>
  <c r="O19" i="88"/>
  <c r="O18" i="88"/>
  <c r="AR13" i="88"/>
  <c r="Z23" i="88" s="1"/>
  <c r="AO13" i="88"/>
  <c r="Z19" i="88" s="1"/>
  <c r="H5" i="34"/>
  <c r="AC4" i="34"/>
  <c r="H4" i="34"/>
  <c r="AP3" i="34"/>
  <c r="AC3" i="34"/>
  <c r="A55" i="93"/>
  <c r="T50" i="93"/>
  <c r="T32" i="93"/>
  <c r="A49" i="72"/>
  <c r="Q44" i="72"/>
  <c r="AI29" i="26"/>
  <c r="T22" i="52"/>
  <c r="X14" i="52"/>
  <c r="Q14" i="52"/>
  <c r="AF12" i="52"/>
  <c r="AF11" i="52"/>
  <c r="AF10" i="52"/>
  <c r="AF9" i="52"/>
  <c r="Z20" i="88" l="1"/>
  <c r="AD20" i="88" s="1"/>
  <c r="AJ20" i="88" s="1"/>
  <c r="Z25" i="88"/>
  <c r="Z18" i="88"/>
  <c r="AD18" i="88" s="1"/>
  <c r="AD23" i="88"/>
  <c r="AJ23" i="88" s="1"/>
  <c r="AD19" i="88"/>
  <c r="AD25" i="88"/>
  <c r="AJ25" i="88" s="1"/>
  <c r="AF14" i="52"/>
  <c r="L16" i="72"/>
  <c r="AE16" i="72" s="1"/>
  <c r="AE14" i="72"/>
  <c r="AD24" i="103"/>
  <c r="AJ24" i="103" s="1"/>
  <c r="W19" i="103"/>
  <c r="AD19" i="103" s="1"/>
  <c r="AJ19" i="103" s="1"/>
  <c r="W18" i="103"/>
  <c r="AD18" i="103" s="1"/>
  <c r="AJ18" i="103" s="1"/>
  <c r="W25" i="103"/>
  <c r="AD25" i="103" s="1"/>
  <c r="AJ25" i="103" s="1"/>
  <c r="AD20" i="103"/>
  <c r="AJ20" i="103" s="1"/>
  <c r="AM22" i="27"/>
  <c r="AS22" i="27" s="1"/>
  <c r="AJ19" i="88"/>
  <c r="AJ18" i="88"/>
  <c r="AC30" i="88"/>
  <c r="Z24" i="88"/>
  <c r="AD24" i="88" s="1"/>
  <c r="W23" i="103"/>
  <c r="AD23" i="103" s="1"/>
  <c r="AS19" i="27"/>
  <c r="AJ32" i="103" l="1"/>
  <c r="AC32" i="103"/>
  <c r="AJ23" i="103"/>
  <c r="AC30" i="103"/>
  <c r="AC31" i="103"/>
  <c r="AJ24" i="88"/>
  <c r="AJ29" i="88" s="1"/>
  <c r="AC31" i="88"/>
  <c r="AC29" i="88"/>
  <c r="AJ30" i="88"/>
  <c r="AJ31" i="88" l="1"/>
  <c r="AJ30" i="103"/>
  <c r="AJ31" i="103"/>
</calcChain>
</file>

<file path=xl/comments1.xml><?xml version="1.0" encoding="utf-8"?>
<comments xmlns="http://schemas.openxmlformats.org/spreadsheetml/2006/main">
  <authors>
    <author>강지숙</author>
  </authors>
  <commentList>
    <comment ref="AQ10" authorId="0" shapeId="0">
      <text>
        <r>
          <rPr>
            <sz val="9"/>
            <color indexed="81"/>
            <rFont val="굴림"/>
            <family val="3"/>
            <charset val="129"/>
          </rPr>
          <t>입금자 별도 요청시 기재 요망</t>
        </r>
      </text>
    </comment>
  </commentList>
</comments>
</file>

<file path=xl/comments2.xml><?xml version="1.0" encoding="utf-8"?>
<comments xmlns="http://schemas.openxmlformats.org/spreadsheetml/2006/main">
  <authors>
    <author>XP</author>
  </authors>
  <commentList>
    <comment ref="B9" authorId="0" shapeId="0">
      <text>
        <r>
          <rPr>
            <sz val="9"/>
            <color indexed="81"/>
            <rFont val="굴림"/>
            <family val="3"/>
            <charset val="129"/>
          </rPr>
          <t xml:space="preserve">증감사유는 </t>
        </r>
        <r>
          <rPr>
            <b/>
            <sz val="9"/>
            <color indexed="81"/>
            <rFont val="굴림"/>
            <family val="3"/>
            <charset val="129"/>
          </rPr>
          <t>구체적으로 기재 요망</t>
        </r>
        <r>
          <rPr>
            <sz val="9"/>
            <color indexed="81"/>
            <rFont val="굴림"/>
            <family val="3"/>
            <charset val="129"/>
          </rPr>
          <t>(SRnD 시스템 적용으로 미기재시 반려될 수 있음)</t>
        </r>
      </text>
    </comment>
  </commentList>
</comments>
</file>

<file path=xl/comments3.xml><?xml version="1.0" encoding="utf-8"?>
<comments xmlns="http://schemas.openxmlformats.org/spreadsheetml/2006/main">
  <authors>
    <author>rsc_lt</author>
    <author>박현아</author>
  </authors>
  <commentList>
    <comment ref="Q14" authorId="0" shapeId="0">
      <text>
        <r>
          <rPr>
            <sz val="9"/>
            <color indexed="81"/>
            <rFont val="돋움"/>
            <family val="3"/>
            <charset val="129"/>
          </rPr>
          <t>학생연구원일 경우 금액 미기재</t>
        </r>
      </text>
    </comment>
    <comment ref="V14" authorId="1" shapeId="0">
      <text>
        <r>
          <rPr>
            <sz val="9"/>
            <color indexed="81"/>
            <rFont val="Tahoma"/>
            <family val="2"/>
          </rPr>
          <t xml:space="preserve">yy-mm-dd </t>
        </r>
        <r>
          <rPr>
            <sz val="9"/>
            <color indexed="81"/>
            <rFont val="돋움"/>
            <family val="3"/>
            <charset val="129"/>
          </rPr>
          <t>모두</t>
        </r>
        <r>
          <rPr>
            <sz val="9"/>
            <color indexed="81"/>
            <rFont val="Tahoma"/>
            <family val="2"/>
          </rPr>
          <t xml:space="preserve"> </t>
        </r>
        <r>
          <rPr>
            <sz val="9"/>
            <color indexed="81"/>
            <rFont val="돋움"/>
            <family val="3"/>
            <charset val="129"/>
          </rPr>
          <t>기재</t>
        </r>
      </text>
    </comment>
  </commentList>
</comments>
</file>

<file path=xl/comments4.xml><?xml version="1.0" encoding="utf-8"?>
<comments xmlns="http://schemas.openxmlformats.org/spreadsheetml/2006/main">
  <authors>
    <author>rsc_lt</author>
    <author>박현아</author>
  </authors>
  <commentList>
    <comment ref="T18" authorId="0" shapeId="0">
      <text>
        <r>
          <rPr>
            <sz val="9"/>
            <color indexed="81"/>
            <rFont val="돋움"/>
            <family val="3"/>
            <charset val="129"/>
          </rPr>
          <t>학생연구원일 경우 금액 미기재</t>
        </r>
      </text>
    </comment>
    <comment ref="Y18" authorId="1" shapeId="0">
      <text>
        <r>
          <rPr>
            <sz val="9"/>
            <color indexed="81"/>
            <rFont val="Tahoma"/>
            <family val="2"/>
          </rPr>
          <t xml:space="preserve">yy-mm-dd </t>
        </r>
        <r>
          <rPr>
            <sz val="9"/>
            <color indexed="81"/>
            <rFont val="돋움"/>
            <family val="3"/>
            <charset val="129"/>
          </rPr>
          <t>모두</t>
        </r>
        <r>
          <rPr>
            <sz val="9"/>
            <color indexed="81"/>
            <rFont val="Tahoma"/>
            <family val="2"/>
          </rPr>
          <t xml:space="preserve"> </t>
        </r>
        <r>
          <rPr>
            <sz val="9"/>
            <color indexed="81"/>
            <rFont val="돋움"/>
            <family val="3"/>
            <charset val="129"/>
          </rPr>
          <t>기재</t>
        </r>
      </text>
    </comment>
    <comment ref="T36" authorId="0" shapeId="0">
      <text>
        <r>
          <rPr>
            <sz val="9"/>
            <color indexed="81"/>
            <rFont val="돋움"/>
            <family val="3"/>
            <charset val="129"/>
          </rPr>
          <t>학생연구원일 경우 금액 미기재</t>
        </r>
      </text>
    </comment>
    <comment ref="Y36" authorId="1" shapeId="0">
      <text>
        <r>
          <rPr>
            <sz val="9"/>
            <color indexed="81"/>
            <rFont val="Tahoma"/>
            <family val="2"/>
          </rPr>
          <t xml:space="preserve">yy-mm-dd </t>
        </r>
        <r>
          <rPr>
            <sz val="9"/>
            <color indexed="81"/>
            <rFont val="돋움"/>
            <family val="3"/>
            <charset val="129"/>
          </rPr>
          <t>모두</t>
        </r>
        <r>
          <rPr>
            <sz val="9"/>
            <color indexed="81"/>
            <rFont val="Tahoma"/>
            <family val="2"/>
          </rPr>
          <t xml:space="preserve"> </t>
        </r>
        <r>
          <rPr>
            <sz val="9"/>
            <color indexed="81"/>
            <rFont val="돋움"/>
            <family val="3"/>
            <charset val="129"/>
          </rPr>
          <t>기재</t>
        </r>
      </text>
    </comment>
  </commentList>
</comments>
</file>

<file path=xl/comments5.xml><?xml version="1.0" encoding="utf-8"?>
<comments xmlns="http://schemas.openxmlformats.org/spreadsheetml/2006/main">
  <authors>
    <author>user</author>
  </authors>
  <commentList>
    <comment ref="AC10" authorId="0" shapeId="0">
      <text>
        <r>
          <rPr>
            <sz val="9"/>
            <color indexed="81"/>
            <rFont val="맑은 고딕"/>
            <family val="3"/>
            <charset val="129"/>
          </rPr>
          <t>* 서울대 소속이 아닌 경우 타기관명 소속 기재</t>
        </r>
      </text>
    </comment>
    <comment ref="AC13" authorId="0" shapeId="0">
      <text>
        <r>
          <rPr>
            <sz val="9"/>
            <color indexed="81"/>
            <rFont val="맑은 고딕"/>
            <family val="3"/>
            <charset val="129"/>
          </rPr>
          <t>* 서울대 소속이 아닌 경우 타기관명 소속 기재</t>
        </r>
      </text>
    </comment>
    <comment ref="AC16" authorId="0" shapeId="0">
      <text>
        <r>
          <rPr>
            <sz val="9"/>
            <color indexed="81"/>
            <rFont val="맑은 고딕"/>
            <family val="3"/>
            <charset val="129"/>
          </rPr>
          <t>* 서울대 소속이 아닌 경우 타기관명 소속 기재</t>
        </r>
      </text>
    </comment>
  </commentList>
</comments>
</file>

<file path=xl/comments6.xml><?xml version="1.0" encoding="utf-8"?>
<comments xmlns="http://schemas.openxmlformats.org/spreadsheetml/2006/main">
  <authors>
    <author>user</author>
    <author>Windows User</author>
  </authors>
  <commentList>
    <comment ref="S15" authorId="0" shapeId="0">
      <text>
        <r>
          <rPr>
            <sz val="9"/>
            <color indexed="81"/>
            <rFont val="돋움"/>
            <family val="3"/>
            <charset val="129"/>
          </rPr>
          <t>가급적</t>
        </r>
        <r>
          <rPr>
            <sz val="9"/>
            <color indexed="81"/>
            <rFont val="Tahoma"/>
            <family val="2"/>
          </rPr>
          <t xml:space="preserve"> </t>
        </r>
        <r>
          <rPr>
            <sz val="9"/>
            <color indexed="81"/>
            <rFont val="돋움"/>
            <family val="3"/>
            <charset val="129"/>
          </rPr>
          <t>상세히</t>
        </r>
        <r>
          <rPr>
            <sz val="9"/>
            <color indexed="81"/>
            <rFont val="Tahoma"/>
            <family val="2"/>
          </rPr>
          <t xml:space="preserve"> </t>
        </r>
        <r>
          <rPr>
            <sz val="9"/>
            <color indexed="81"/>
            <rFont val="돋움"/>
            <family val="3"/>
            <charset val="129"/>
          </rPr>
          <t>작성</t>
        </r>
        <r>
          <rPr>
            <sz val="9"/>
            <color indexed="81"/>
            <rFont val="Tahoma"/>
            <family val="2"/>
          </rPr>
          <t xml:space="preserve">
</t>
        </r>
      </text>
    </comment>
    <comment ref="B24" authorId="1" shapeId="0">
      <text>
        <r>
          <rPr>
            <sz val="9"/>
            <color indexed="81"/>
            <rFont val="돋움"/>
            <family val="3"/>
            <charset val="129"/>
          </rPr>
          <t>출장일보다
사전</t>
        </r>
        <r>
          <rPr>
            <sz val="9"/>
            <color indexed="81"/>
            <rFont val="Tahoma"/>
            <family val="2"/>
          </rPr>
          <t xml:space="preserve"> </t>
        </r>
        <r>
          <rPr>
            <sz val="9"/>
            <color indexed="81"/>
            <rFont val="돋움"/>
            <family val="3"/>
            <charset val="129"/>
          </rPr>
          <t>날짜로</t>
        </r>
        <r>
          <rPr>
            <sz val="9"/>
            <color indexed="81"/>
            <rFont val="Tahoma"/>
            <family val="2"/>
          </rPr>
          <t xml:space="preserve"> </t>
        </r>
        <r>
          <rPr>
            <sz val="9"/>
            <color indexed="81"/>
            <rFont val="돋움"/>
            <family val="3"/>
            <charset val="129"/>
          </rPr>
          <t>작성</t>
        </r>
      </text>
    </comment>
  </commentList>
</comments>
</file>

<file path=xl/comments7.xml><?xml version="1.0" encoding="utf-8"?>
<comments xmlns="http://schemas.openxmlformats.org/spreadsheetml/2006/main">
  <authors>
    <author>박현아</author>
    <author>rsc_lt</author>
    <author>user</author>
    <author>XP</author>
  </authors>
  <commentList>
    <comment ref="AG9" authorId="0" shapeId="0">
      <text>
        <r>
          <rPr>
            <sz val="9"/>
            <color indexed="81"/>
            <rFont val="돋움"/>
            <family val="3"/>
            <charset val="129"/>
          </rPr>
          <t>복수 입력 가능</t>
        </r>
      </text>
    </comment>
    <comment ref="R10" authorId="0" shapeId="0">
      <text>
        <r>
          <rPr>
            <sz val="9"/>
            <color indexed="81"/>
            <rFont val="돋움"/>
            <family val="3"/>
            <charset val="129"/>
          </rPr>
          <t>출발지
캠퍼스</t>
        </r>
      </text>
    </comment>
    <comment ref="X10" authorId="0" shapeId="0">
      <text>
        <r>
          <rPr>
            <sz val="9"/>
            <color indexed="81"/>
            <rFont val="돋움"/>
            <family val="3"/>
            <charset val="129"/>
          </rPr>
          <t>도착
도시</t>
        </r>
      </text>
    </comment>
    <comment ref="AA11" authorId="1" shapeId="0">
      <text>
        <r>
          <rPr>
            <sz val="9"/>
            <color indexed="81"/>
            <rFont val="굴림"/>
            <family val="3"/>
            <charset val="129"/>
          </rPr>
          <t>시내만 입력
이지바로 사용시 시.내외 필수</t>
        </r>
      </text>
    </comment>
    <comment ref="AN11" authorId="1" shapeId="0">
      <text>
        <r>
          <rPr>
            <sz val="9"/>
            <color indexed="81"/>
            <rFont val="굴림"/>
            <family val="3"/>
            <charset val="129"/>
          </rPr>
          <t>자동입력</t>
        </r>
      </text>
    </comment>
    <comment ref="AP20" authorId="2" shapeId="0">
      <text>
        <r>
          <rPr>
            <sz val="9"/>
            <color indexed="81"/>
            <rFont val="돋움"/>
            <family val="3"/>
            <charset val="129"/>
          </rPr>
          <t>식대제공 시 체크 후
제공 횟수 기재 시
실신청액에 자동 계산</t>
        </r>
      </text>
    </comment>
    <comment ref="AB28" authorId="0" shapeId="0">
      <text>
        <r>
          <rPr>
            <sz val="9"/>
            <color indexed="81"/>
            <rFont val="돋움"/>
            <family val="3"/>
            <charset val="129"/>
          </rPr>
          <t>출장지의 출발지, 도착도시 입력시
통상거리 자동 입력
통상거리로 미청구 시 직접 기재</t>
        </r>
      </text>
    </comment>
    <comment ref="AB31" authorId="3" shapeId="0">
      <text>
        <r>
          <rPr>
            <b/>
            <sz val="9"/>
            <color indexed="81"/>
            <rFont val="굴림"/>
            <family val="3"/>
            <charset val="129"/>
          </rPr>
          <t xml:space="preserve">Tip) </t>
        </r>
        <r>
          <rPr>
            <sz val="9"/>
            <color indexed="81"/>
            <rFont val="굴림"/>
            <family val="3"/>
            <charset val="129"/>
          </rPr>
          <t>연구비(법인)카드를 사용한 금액을 제외한 금액을 기재</t>
        </r>
      </text>
    </comment>
    <comment ref="AB32" authorId="3" shapeId="0">
      <text>
        <r>
          <rPr>
            <b/>
            <sz val="9"/>
            <color indexed="81"/>
            <rFont val="굴림"/>
            <family val="3"/>
            <charset val="129"/>
          </rPr>
          <t xml:space="preserve">Tip) </t>
        </r>
        <r>
          <rPr>
            <sz val="9"/>
            <color indexed="81"/>
            <rFont val="굴림"/>
            <family val="3"/>
            <charset val="129"/>
          </rPr>
          <t>연구비(법인)카드를 사용한 금액을 금액을 기재</t>
        </r>
      </text>
    </comment>
  </commentList>
</comments>
</file>

<file path=xl/comments8.xml><?xml version="1.0" encoding="utf-8"?>
<comments xmlns="http://schemas.openxmlformats.org/spreadsheetml/2006/main">
  <authors>
    <author>user</author>
    <author>박현아</author>
    <author>XP</author>
  </authors>
  <commentList>
    <comment ref="L10" authorId="0" shapeId="0">
      <text>
        <r>
          <rPr>
            <sz val="9"/>
            <color indexed="81"/>
            <rFont val="돋움"/>
            <family val="3"/>
            <charset val="129"/>
          </rPr>
          <t>대륙</t>
        </r>
      </text>
    </comment>
    <comment ref="S10" authorId="0" shapeId="0">
      <text>
        <r>
          <rPr>
            <sz val="9"/>
            <color indexed="81"/>
            <rFont val="돋움"/>
            <family val="3"/>
            <charset val="129"/>
          </rPr>
          <t>등급</t>
        </r>
      </text>
    </comment>
    <comment ref="V10" authorId="0" shapeId="0">
      <text>
        <r>
          <rPr>
            <sz val="9"/>
            <color indexed="81"/>
            <rFont val="돋움"/>
            <family val="3"/>
            <charset val="129"/>
          </rPr>
          <t>나라</t>
        </r>
      </text>
    </comment>
    <comment ref="AE10" authorId="0" shapeId="0">
      <text>
        <r>
          <rPr>
            <sz val="9"/>
            <color indexed="81"/>
            <rFont val="돋움"/>
            <family val="3"/>
            <charset val="129"/>
          </rPr>
          <t>장소</t>
        </r>
        <r>
          <rPr>
            <sz val="9"/>
            <color indexed="81"/>
            <rFont val="Tahoma"/>
            <family val="2"/>
          </rPr>
          <t xml:space="preserve"> </t>
        </r>
        <r>
          <rPr>
            <sz val="9"/>
            <color indexed="81"/>
            <rFont val="돋움"/>
            <family val="3"/>
            <charset val="129"/>
          </rPr>
          <t>입력</t>
        </r>
      </text>
    </comment>
    <comment ref="T18" authorId="1" shapeId="0">
      <text>
        <r>
          <rPr>
            <b/>
            <sz val="9"/>
            <color indexed="81"/>
            <rFont val="돋움"/>
            <family val="3"/>
            <charset val="129"/>
          </rPr>
          <t>외환은행 홈페이지를 참고하여, 고시환율 적용
사전 청구일 경우 연구비 청구서,
여비신청서 제출일 환율(동일 날짜로 제출 요청)
사후 청구일 경우 출장 당일 환율 적용
외환은행 홈페이지 주소 참고
(http://www.keb.co.kr)</t>
        </r>
      </text>
    </comment>
    <comment ref="AJ19" authorId="1" shapeId="0">
      <text>
        <r>
          <rPr>
            <sz val="9"/>
            <color indexed="81"/>
            <rFont val="돋움"/>
            <family val="3"/>
            <charset val="129"/>
          </rPr>
          <t>실비상한</t>
        </r>
        <r>
          <rPr>
            <sz val="9"/>
            <color indexed="81"/>
            <rFont val="Tahoma"/>
            <family val="2"/>
          </rPr>
          <t xml:space="preserve"> </t>
        </r>
        <r>
          <rPr>
            <sz val="9"/>
            <color indexed="81"/>
            <rFont val="돋움"/>
            <family val="3"/>
            <charset val="129"/>
          </rPr>
          <t>시</t>
        </r>
        <r>
          <rPr>
            <sz val="9"/>
            <color indexed="81"/>
            <rFont val="Tahoma"/>
            <family val="2"/>
          </rPr>
          <t xml:space="preserve"> </t>
        </r>
        <r>
          <rPr>
            <sz val="9"/>
            <color indexed="81"/>
            <rFont val="돋움"/>
            <family val="3"/>
            <charset val="129"/>
          </rPr>
          <t>부득이한</t>
        </r>
        <r>
          <rPr>
            <sz val="9"/>
            <color indexed="81"/>
            <rFont val="Tahoma"/>
            <family val="2"/>
          </rPr>
          <t xml:space="preserve"> </t>
        </r>
        <r>
          <rPr>
            <sz val="9"/>
            <color indexed="81"/>
            <rFont val="돋움"/>
            <family val="3"/>
            <charset val="129"/>
          </rPr>
          <t>경우</t>
        </r>
        <r>
          <rPr>
            <sz val="9"/>
            <color indexed="81"/>
            <rFont val="Tahoma"/>
            <family val="2"/>
          </rPr>
          <t xml:space="preserve"> 150%</t>
        </r>
        <r>
          <rPr>
            <sz val="9"/>
            <color indexed="81"/>
            <rFont val="돋움"/>
            <family val="3"/>
            <charset val="129"/>
          </rPr>
          <t>까지</t>
        </r>
        <r>
          <rPr>
            <sz val="9"/>
            <color indexed="81"/>
            <rFont val="Tahoma"/>
            <family val="2"/>
          </rPr>
          <t xml:space="preserve"> </t>
        </r>
        <r>
          <rPr>
            <sz val="9"/>
            <color indexed="81"/>
            <rFont val="돋움"/>
            <family val="3"/>
            <charset val="129"/>
          </rPr>
          <t>청구</t>
        </r>
        <r>
          <rPr>
            <sz val="9"/>
            <color indexed="81"/>
            <rFont val="Tahoma"/>
            <family val="2"/>
          </rPr>
          <t xml:space="preserve"> </t>
        </r>
        <r>
          <rPr>
            <sz val="9"/>
            <color indexed="81"/>
            <rFont val="돋움"/>
            <family val="3"/>
            <charset val="129"/>
          </rPr>
          <t>가능</t>
        </r>
      </text>
    </comment>
    <comment ref="AP20" authorId="0" shapeId="0">
      <text>
        <r>
          <rPr>
            <sz val="9"/>
            <color indexed="81"/>
            <rFont val="돋움"/>
            <family val="3"/>
            <charset val="129"/>
          </rPr>
          <t>식대제공</t>
        </r>
        <r>
          <rPr>
            <sz val="9"/>
            <color indexed="81"/>
            <rFont val="Tahoma"/>
            <family val="2"/>
          </rPr>
          <t xml:space="preserve"> </t>
        </r>
        <r>
          <rPr>
            <sz val="9"/>
            <color indexed="81"/>
            <rFont val="돋움"/>
            <family val="3"/>
            <charset val="129"/>
          </rPr>
          <t>시</t>
        </r>
        <r>
          <rPr>
            <sz val="9"/>
            <color indexed="81"/>
            <rFont val="Tahoma"/>
            <family val="2"/>
          </rPr>
          <t xml:space="preserve"> </t>
        </r>
        <r>
          <rPr>
            <sz val="9"/>
            <color indexed="81"/>
            <rFont val="돋움"/>
            <family val="3"/>
            <charset val="129"/>
          </rPr>
          <t>체크</t>
        </r>
        <r>
          <rPr>
            <sz val="9"/>
            <color indexed="81"/>
            <rFont val="Tahoma"/>
            <family val="2"/>
          </rPr>
          <t xml:space="preserve"> </t>
        </r>
        <r>
          <rPr>
            <sz val="9"/>
            <color indexed="81"/>
            <rFont val="돋움"/>
            <family val="3"/>
            <charset val="129"/>
          </rPr>
          <t>후
제공</t>
        </r>
        <r>
          <rPr>
            <sz val="9"/>
            <color indexed="81"/>
            <rFont val="Tahoma"/>
            <family val="2"/>
          </rPr>
          <t xml:space="preserve"> </t>
        </r>
        <r>
          <rPr>
            <sz val="9"/>
            <color indexed="81"/>
            <rFont val="돋움"/>
            <family val="3"/>
            <charset val="129"/>
          </rPr>
          <t>횟수</t>
        </r>
        <r>
          <rPr>
            <sz val="9"/>
            <color indexed="81"/>
            <rFont val="Tahoma"/>
            <family val="2"/>
          </rPr>
          <t xml:space="preserve"> </t>
        </r>
        <r>
          <rPr>
            <sz val="9"/>
            <color indexed="81"/>
            <rFont val="돋움"/>
            <family val="3"/>
            <charset val="129"/>
          </rPr>
          <t>기재</t>
        </r>
        <r>
          <rPr>
            <sz val="9"/>
            <color indexed="81"/>
            <rFont val="Tahoma"/>
            <family val="2"/>
          </rPr>
          <t xml:space="preserve"> </t>
        </r>
        <r>
          <rPr>
            <sz val="9"/>
            <color indexed="81"/>
            <rFont val="돋움"/>
            <family val="3"/>
            <charset val="129"/>
          </rPr>
          <t>시
실신청액에</t>
        </r>
        <r>
          <rPr>
            <sz val="9"/>
            <color indexed="81"/>
            <rFont val="Tahoma"/>
            <family val="2"/>
          </rPr>
          <t xml:space="preserve"> </t>
        </r>
        <r>
          <rPr>
            <sz val="9"/>
            <color indexed="81"/>
            <rFont val="돋움"/>
            <family val="3"/>
            <charset val="129"/>
          </rPr>
          <t>자동</t>
        </r>
        <r>
          <rPr>
            <sz val="9"/>
            <color indexed="81"/>
            <rFont val="Tahoma"/>
            <family val="2"/>
          </rPr>
          <t xml:space="preserve"> </t>
        </r>
        <r>
          <rPr>
            <sz val="9"/>
            <color indexed="81"/>
            <rFont val="돋움"/>
            <family val="3"/>
            <charset val="129"/>
          </rPr>
          <t>계산</t>
        </r>
      </text>
    </comment>
    <comment ref="T23" authorId="1" shapeId="0">
      <text>
        <r>
          <rPr>
            <b/>
            <sz val="9"/>
            <color indexed="81"/>
            <rFont val="돋움"/>
            <family val="3"/>
            <charset val="129"/>
          </rPr>
          <t>외환은행 홈페이지를 참고하여, 고시환율 적용
사전 청구일 경우 연구비 청구서,
여비신청서 제출일 환율(동일 날짜로 제출 요청)
사후 청구일 경우 출장 당일 환율 적용
외환은행 홈페이지 주소 참고
(http://www.keb.co.kr)</t>
        </r>
      </text>
    </comment>
    <comment ref="AP25" authorId="0" shapeId="0">
      <text>
        <r>
          <rPr>
            <sz val="9"/>
            <color indexed="81"/>
            <rFont val="돋움"/>
            <family val="3"/>
            <charset val="129"/>
          </rPr>
          <t>식대제공 시 체크 후
횟수 기재 시
실신청액에 자동 계산</t>
        </r>
      </text>
    </comment>
    <comment ref="AC30" authorId="2" shapeId="0">
      <text>
        <r>
          <rPr>
            <b/>
            <sz val="9"/>
            <color indexed="81"/>
            <rFont val="굴림"/>
            <family val="3"/>
            <charset val="129"/>
          </rPr>
          <t xml:space="preserve">Tip) </t>
        </r>
        <r>
          <rPr>
            <sz val="9"/>
            <color indexed="81"/>
            <rFont val="굴림"/>
            <family val="3"/>
            <charset val="129"/>
          </rPr>
          <t>연구비(법인)카드를 사용한 금액을 제외한 금액을 기재</t>
        </r>
      </text>
    </comment>
    <comment ref="AJ30" authorId="1" shapeId="0">
      <text>
        <r>
          <rPr>
            <sz val="9"/>
            <color indexed="81"/>
            <rFont val="돋움"/>
            <family val="3"/>
            <charset val="129"/>
          </rPr>
          <t>실비상한인</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숙박비</t>
        </r>
        <r>
          <rPr>
            <sz val="9"/>
            <color indexed="81"/>
            <rFont val="Tahoma"/>
            <family val="2"/>
          </rPr>
          <t xml:space="preserve">, </t>
        </r>
        <r>
          <rPr>
            <sz val="9"/>
            <color indexed="81"/>
            <rFont val="돋움"/>
            <family val="3"/>
            <charset val="129"/>
          </rPr>
          <t>운임</t>
        </r>
        <r>
          <rPr>
            <sz val="9"/>
            <color indexed="81"/>
            <rFont val="Tahoma"/>
            <family val="2"/>
          </rPr>
          <t xml:space="preserve"> </t>
        </r>
        <r>
          <rPr>
            <sz val="9"/>
            <color indexed="81"/>
            <rFont val="돋움"/>
            <family val="3"/>
            <charset val="129"/>
          </rPr>
          <t>제외한</t>
        </r>
        <r>
          <rPr>
            <sz val="9"/>
            <color indexed="81"/>
            <rFont val="Tahoma"/>
            <family val="2"/>
          </rPr>
          <t xml:space="preserve"> </t>
        </r>
        <r>
          <rPr>
            <sz val="9"/>
            <color indexed="81"/>
            <rFont val="돋움"/>
            <family val="3"/>
            <charset val="129"/>
          </rPr>
          <t>금액</t>
        </r>
        <r>
          <rPr>
            <sz val="9"/>
            <color indexed="81"/>
            <rFont val="Tahoma"/>
            <family val="2"/>
          </rPr>
          <t xml:space="preserve"> </t>
        </r>
        <r>
          <rPr>
            <sz val="9"/>
            <color indexed="81"/>
            <rFont val="돋움"/>
            <family val="3"/>
            <charset val="129"/>
          </rPr>
          <t>자동계산
할인정액인</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운임을</t>
        </r>
        <r>
          <rPr>
            <sz val="9"/>
            <color indexed="81"/>
            <rFont val="Tahoma"/>
            <family val="2"/>
          </rPr>
          <t xml:space="preserve"> </t>
        </r>
        <r>
          <rPr>
            <sz val="9"/>
            <color indexed="81"/>
            <rFont val="돋움"/>
            <family val="3"/>
            <charset val="129"/>
          </rPr>
          <t>제외한</t>
        </r>
        <r>
          <rPr>
            <sz val="9"/>
            <color indexed="81"/>
            <rFont val="Tahoma"/>
            <family val="2"/>
          </rPr>
          <t xml:space="preserve"> </t>
        </r>
        <r>
          <rPr>
            <sz val="9"/>
            <color indexed="81"/>
            <rFont val="돋움"/>
            <family val="3"/>
            <charset val="129"/>
          </rPr>
          <t>금액</t>
        </r>
        <r>
          <rPr>
            <sz val="9"/>
            <color indexed="81"/>
            <rFont val="Tahoma"/>
            <family val="2"/>
          </rPr>
          <t xml:space="preserve"> </t>
        </r>
        <r>
          <rPr>
            <sz val="9"/>
            <color indexed="81"/>
            <rFont val="돋움"/>
            <family val="3"/>
            <charset val="129"/>
          </rPr>
          <t>자동</t>
        </r>
        <r>
          <rPr>
            <sz val="9"/>
            <color indexed="81"/>
            <rFont val="Tahoma"/>
            <family val="2"/>
          </rPr>
          <t xml:space="preserve"> </t>
        </r>
        <r>
          <rPr>
            <sz val="9"/>
            <color indexed="81"/>
            <rFont val="돋움"/>
            <family val="3"/>
            <charset val="129"/>
          </rPr>
          <t>계산</t>
        </r>
      </text>
    </comment>
    <comment ref="AC31" authorId="2" shapeId="0">
      <text>
        <r>
          <rPr>
            <b/>
            <sz val="9"/>
            <color indexed="81"/>
            <rFont val="굴림"/>
            <family val="3"/>
            <charset val="129"/>
          </rPr>
          <t xml:space="preserve">Tip) </t>
        </r>
        <r>
          <rPr>
            <sz val="9"/>
            <color indexed="81"/>
            <rFont val="굴림"/>
            <family val="3"/>
            <charset val="129"/>
          </rPr>
          <t>연구비(법인)카드를 사용한 금액을 금액을 기재</t>
        </r>
      </text>
    </comment>
    <comment ref="AJ31" authorId="1" shapeId="0">
      <text>
        <r>
          <rPr>
            <sz val="9"/>
            <color indexed="81"/>
            <rFont val="돋움"/>
            <family val="3"/>
            <charset val="129"/>
          </rPr>
          <t>실비상한인</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숙박비</t>
        </r>
        <r>
          <rPr>
            <sz val="9"/>
            <color indexed="81"/>
            <rFont val="Tahoma"/>
            <family val="2"/>
          </rPr>
          <t xml:space="preserve">, </t>
        </r>
        <r>
          <rPr>
            <sz val="9"/>
            <color indexed="81"/>
            <rFont val="돋움"/>
            <family val="3"/>
            <charset val="129"/>
          </rPr>
          <t>운임</t>
        </r>
        <r>
          <rPr>
            <sz val="9"/>
            <color indexed="81"/>
            <rFont val="Tahoma"/>
            <family val="2"/>
          </rPr>
          <t xml:space="preserve"> </t>
        </r>
        <r>
          <rPr>
            <sz val="9"/>
            <color indexed="81"/>
            <rFont val="돋움"/>
            <family val="3"/>
            <charset val="129"/>
          </rPr>
          <t>금액</t>
        </r>
        <r>
          <rPr>
            <sz val="9"/>
            <color indexed="81"/>
            <rFont val="Tahoma"/>
            <family val="2"/>
          </rPr>
          <t xml:space="preserve"> </t>
        </r>
        <r>
          <rPr>
            <sz val="9"/>
            <color indexed="81"/>
            <rFont val="돋움"/>
            <family val="3"/>
            <charset val="129"/>
          </rPr>
          <t>자동계산
할인정액인</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운임을</t>
        </r>
        <r>
          <rPr>
            <sz val="9"/>
            <color indexed="81"/>
            <rFont val="Tahoma"/>
            <family val="2"/>
          </rPr>
          <t xml:space="preserve"> </t>
        </r>
        <r>
          <rPr>
            <sz val="9"/>
            <color indexed="81"/>
            <rFont val="돋움"/>
            <family val="3"/>
            <charset val="129"/>
          </rPr>
          <t>제외한</t>
        </r>
        <r>
          <rPr>
            <sz val="9"/>
            <color indexed="81"/>
            <rFont val="Tahoma"/>
            <family val="2"/>
          </rPr>
          <t xml:space="preserve"> </t>
        </r>
        <r>
          <rPr>
            <sz val="9"/>
            <color indexed="81"/>
            <rFont val="돋움"/>
            <family val="3"/>
            <charset val="129"/>
          </rPr>
          <t>금액</t>
        </r>
        <r>
          <rPr>
            <sz val="9"/>
            <color indexed="81"/>
            <rFont val="Tahoma"/>
            <family val="2"/>
          </rPr>
          <t xml:space="preserve"> </t>
        </r>
        <r>
          <rPr>
            <sz val="9"/>
            <color indexed="81"/>
            <rFont val="돋움"/>
            <family val="3"/>
            <charset val="129"/>
          </rPr>
          <t>자동</t>
        </r>
        <r>
          <rPr>
            <sz val="9"/>
            <color indexed="81"/>
            <rFont val="Tahoma"/>
            <family val="2"/>
          </rPr>
          <t xml:space="preserve"> </t>
        </r>
        <r>
          <rPr>
            <sz val="9"/>
            <color indexed="81"/>
            <rFont val="돋움"/>
            <family val="3"/>
            <charset val="129"/>
          </rPr>
          <t>계산</t>
        </r>
      </text>
    </comment>
  </commentList>
</comments>
</file>

<file path=xl/comments9.xml><?xml version="1.0" encoding="utf-8"?>
<comments xmlns="http://schemas.openxmlformats.org/spreadsheetml/2006/main">
  <authors>
    <author>user</author>
    <author>myhome</author>
  </authors>
  <commentList>
    <comment ref="AN16" authorId="0" shapeId="0">
      <text>
        <r>
          <rPr>
            <sz val="9"/>
            <color indexed="81"/>
            <rFont val="돋움"/>
            <family val="3"/>
            <charset val="129"/>
          </rPr>
          <t>입력</t>
        </r>
        <r>
          <rPr>
            <sz val="9"/>
            <color indexed="81"/>
            <rFont val="Tahoma"/>
            <family val="2"/>
          </rPr>
          <t xml:space="preserve"> </t>
        </r>
        <r>
          <rPr>
            <sz val="9"/>
            <color indexed="81"/>
            <rFont val="돋움"/>
            <family val="3"/>
            <charset val="129"/>
          </rPr>
          <t>예</t>
        </r>
        <r>
          <rPr>
            <sz val="9"/>
            <color indexed="81"/>
            <rFont val="Tahoma"/>
            <family val="2"/>
          </rPr>
          <t>)2023-5-30</t>
        </r>
      </text>
    </comment>
    <comment ref="AD17" authorId="1" shapeId="0">
      <text>
        <r>
          <rPr>
            <sz val="9"/>
            <color indexed="81"/>
            <rFont val="돋움"/>
            <family val="3"/>
            <charset val="129"/>
          </rPr>
          <t>수량</t>
        </r>
      </text>
    </comment>
    <comment ref="AG17" authorId="1" shapeId="0">
      <text>
        <r>
          <rPr>
            <sz val="9"/>
            <color indexed="81"/>
            <rFont val="돋움"/>
            <family val="3"/>
            <charset val="129"/>
          </rPr>
          <t>단위</t>
        </r>
      </text>
    </comment>
  </commentList>
</comments>
</file>

<file path=xl/comments10.xml><?xml version="1.0" encoding="utf-8"?>
<comments xmlns="http://schemas.openxmlformats.org/spreadsheetml/2006/main">
  <authors>
    <author>박현아</author>
  </authors>
  <commentList>
    <comment ref="G6" authorId="0" shapeId="0">
      <text>
        <r>
          <rPr>
            <sz val="9"/>
            <color indexed="81"/>
            <rFont val="돋움"/>
            <family val="3"/>
            <charset val="129"/>
          </rPr>
          <t>개월</t>
        </r>
        <r>
          <rPr>
            <sz val="9"/>
            <color indexed="81"/>
            <rFont val="Tahoma"/>
            <family val="2"/>
          </rPr>
          <t xml:space="preserve"> </t>
        </r>
        <r>
          <rPr>
            <sz val="9"/>
            <color indexed="81"/>
            <rFont val="돋움"/>
            <family val="3"/>
            <charset val="129"/>
          </rPr>
          <t>수</t>
        </r>
        <r>
          <rPr>
            <sz val="9"/>
            <color indexed="81"/>
            <rFont val="Tahoma"/>
            <family val="2"/>
          </rPr>
          <t xml:space="preserve"> </t>
        </r>
        <r>
          <rPr>
            <sz val="9"/>
            <color indexed="81"/>
            <rFont val="돋움"/>
            <family val="3"/>
            <charset val="129"/>
          </rPr>
          <t>자동</t>
        </r>
      </text>
    </comment>
    <comment ref="I19" authorId="0" shapeId="0">
      <text>
        <r>
          <rPr>
            <sz val="9"/>
            <color indexed="81"/>
            <rFont val="Tahoma"/>
            <family val="2"/>
          </rPr>
          <t xml:space="preserve">OSOS </t>
        </r>
        <r>
          <rPr>
            <sz val="9"/>
            <color indexed="81"/>
            <rFont val="돋움"/>
            <family val="3"/>
            <charset val="129"/>
          </rPr>
          <t>자산등재</t>
        </r>
        <r>
          <rPr>
            <sz val="9"/>
            <color indexed="81"/>
            <rFont val="Tahoma"/>
            <family val="2"/>
          </rPr>
          <t xml:space="preserve"> </t>
        </r>
        <r>
          <rPr>
            <sz val="9"/>
            <color indexed="81"/>
            <rFont val="돋움"/>
            <family val="3"/>
            <charset val="129"/>
          </rPr>
          <t>후</t>
        </r>
        <r>
          <rPr>
            <sz val="9"/>
            <color indexed="81"/>
            <rFont val="Tahoma"/>
            <family val="2"/>
          </rPr>
          <t xml:space="preserve"> 
</t>
        </r>
        <r>
          <rPr>
            <sz val="9"/>
            <color indexed="81"/>
            <rFont val="돋움"/>
            <family val="3"/>
            <charset val="129"/>
          </rPr>
          <t>번호입력</t>
        </r>
        <r>
          <rPr>
            <sz val="9"/>
            <color indexed="81"/>
            <rFont val="Tahoma"/>
            <family val="2"/>
          </rPr>
          <t>(</t>
        </r>
        <r>
          <rPr>
            <sz val="9"/>
            <color indexed="81"/>
            <rFont val="돋움"/>
            <family val="3"/>
            <charset val="129"/>
          </rPr>
          <t>예</t>
        </r>
        <r>
          <rPr>
            <sz val="9"/>
            <color indexed="81"/>
            <rFont val="Tahoma"/>
            <family val="2"/>
          </rPr>
          <t>:R000000000)</t>
        </r>
      </text>
    </comment>
    <comment ref="C20" authorId="0" shapeId="0">
      <text>
        <r>
          <rPr>
            <sz val="9"/>
            <color indexed="81"/>
            <rFont val="돋움"/>
            <family val="3"/>
            <charset val="129"/>
          </rPr>
          <t>붙임자료</t>
        </r>
        <r>
          <rPr>
            <sz val="9"/>
            <color indexed="81"/>
            <rFont val="Tahoma"/>
            <family val="2"/>
          </rPr>
          <t xml:space="preserve"> </t>
        </r>
        <r>
          <rPr>
            <sz val="9"/>
            <color indexed="81"/>
            <rFont val="돋움"/>
            <family val="3"/>
            <charset val="129"/>
          </rPr>
          <t>참조</t>
        </r>
        <r>
          <rPr>
            <sz val="9"/>
            <color indexed="81"/>
            <rFont val="Tahoma"/>
            <family val="2"/>
          </rPr>
          <t>(</t>
        </r>
        <r>
          <rPr>
            <sz val="9"/>
            <color indexed="81"/>
            <rFont val="돋움"/>
            <family val="3"/>
            <charset val="129"/>
          </rPr>
          <t>단독활용만</t>
        </r>
        <r>
          <rPr>
            <sz val="9"/>
            <color indexed="81"/>
            <rFont val="Tahoma"/>
            <family val="2"/>
          </rPr>
          <t xml:space="preserve"> </t>
        </r>
        <r>
          <rPr>
            <sz val="9"/>
            <color indexed="81"/>
            <rFont val="돋움"/>
            <family val="3"/>
            <charset val="129"/>
          </rPr>
          <t>가능일</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사유는</t>
        </r>
        <r>
          <rPr>
            <sz val="9"/>
            <color indexed="81"/>
            <rFont val="Tahoma"/>
            <family val="2"/>
          </rPr>
          <t xml:space="preserve"> </t>
        </r>
        <r>
          <rPr>
            <sz val="9"/>
            <color indexed="81"/>
            <rFont val="돋움"/>
            <family val="3"/>
            <charset val="129"/>
          </rPr>
          <t>필수입력사항</t>
        </r>
        <r>
          <rPr>
            <sz val="9"/>
            <color indexed="81"/>
            <rFont val="Tahoma"/>
            <family val="2"/>
          </rPr>
          <t>)</t>
        </r>
      </text>
    </comment>
    <comment ref="C21" authorId="0" shapeId="0">
      <text>
        <r>
          <rPr>
            <sz val="9"/>
            <color indexed="81"/>
            <rFont val="돋움"/>
            <family val="3"/>
            <charset val="129"/>
          </rPr>
          <t>붙임자료</t>
        </r>
        <r>
          <rPr>
            <sz val="9"/>
            <color indexed="81"/>
            <rFont val="Tahoma"/>
            <family val="2"/>
          </rPr>
          <t xml:space="preserve"> </t>
        </r>
        <r>
          <rPr>
            <sz val="9"/>
            <color indexed="81"/>
            <rFont val="돋움"/>
            <family val="3"/>
            <charset val="129"/>
          </rPr>
          <t>참조</t>
        </r>
      </text>
    </comment>
    <comment ref="C22" authorId="0" shapeId="0">
      <text>
        <r>
          <rPr>
            <sz val="9"/>
            <color indexed="81"/>
            <rFont val="돋움"/>
            <family val="3"/>
            <charset val="129"/>
          </rPr>
          <t>붙임자료</t>
        </r>
        <r>
          <rPr>
            <sz val="9"/>
            <color indexed="81"/>
            <rFont val="Tahoma"/>
            <family val="2"/>
          </rPr>
          <t xml:space="preserve"> </t>
        </r>
        <r>
          <rPr>
            <sz val="9"/>
            <color indexed="81"/>
            <rFont val="돋움"/>
            <family val="3"/>
            <charset val="129"/>
          </rPr>
          <t>참조</t>
        </r>
      </text>
    </comment>
    <comment ref="C24" authorId="0" shapeId="0">
      <text>
        <r>
          <rPr>
            <sz val="9"/>
            <color indexed="81"/>
            <rFont val="돋움"/>
            <family val="3"/>
            <charset val="129"/>
          </rPr>
          <t>외자일</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국내</t>
        </r>
        <r>
          <rPr>
            <sz val="9"/>
            <color indexed="81"/>
            <rFont val="Tahoma"/>
            <family val="2"/>
          </rPr>
          <t xml:space="preserve"> </t>
        </r>
        <r>
          <rPr>
            <sz val="9"/>
            <color indexed="81"/>
            <rFont val="돋움"/>
            <family val="3"/>
            <charset val="129"/>
          </rPr>
          <t>대리점이
아닌</t>
        </r>
        <r>
          <rPr>
            <sz val="9"/>
            <color indexed="81"/>
            <rFont val="Tahoma"/>
            <family val="2"/>
          </rPr>
          <t xml:space="preserve"> </t>
        </r>
        <r>
          <rPr>
            <sz val="9"/>
            <color indexed="81"/>
            <rFont val="돋움"/>
            <family val="3"/>
            <charset val="129"/>
          </rPr>
          <t>물품이</t>
        </r>
        <r>
          <rPr>
            <sz val="9"/>
            <color indexed="81"/>
            <rFont val="Tahoma"/>
            <family val="2"/>
          </rPr>
          <t xml:space="preserve"> </t>
        </r>
        <r>
          <rPr>
            <sz val="9"/>
            <color indexed="81"/>
            <rFont val="돋움"/>
            <family val="3"/>
            <charset val="129"/>
          </rPr>
          <t>제작되는</t>
        </r>
        <r>
          <rPr>
            <sz val="9"/>
            <color indexed="81"/>
            <rFont val="Tahoma"/>
            <family val="2"/>
          </rPr>
          <t xml:space="preserve"> </t>
        </r>
        <r>
          <rPr>
            <sz val="9"/>
            <color indexed="81"/>
            <rFont val="돋움"/>
            <family val="3"/>
            <charset val="129"/>
          </rPr>
          <t>외국본사</t>
        </r>
      </text>
    </comment>
    <comment ref="D25" authorId="0" shapeId="0">
      <text>
        <r>
          <rPr>
            <sz val="9"/>
            <color indexed="81"/>
            <rFont val="돋움"/>
            <family val="3"/>
            <charset val="129"/>
          </rPr>
          <t>[국가과학기술표준분류표]
연구비 담당자에게 별도 파일 요청</t>
        </r>
      </text>
    </comment>
  </commentList>
</comments>
</file>

<file path=xl/comments11.xml><?xml version="1.0" encoding="utf-8"?>
<comments xmlns="http://schemas.openxmlformats.org/spreadsheetml/2006/main">
  <authors>
    <author>user</author>
    <author>박현아</author>
  </authors>
  <commentList>
    <comment ref="AH7" authorId="0" shapeId="0">
      <text>
        <r>
          <rPr>
            <sz val="9"/>
            <color indexed="81"/>
            <rFont val="맑은 고딕"/>
            <family val="3"/>
            <charset val="129"/>
          </rPr>
          <t>연구책임자 서명 또는 도장 필수</t>
        </r>
      </text>
    </comment>
    <comment ref="H8" authorId="1" shapeId="0">
      <text>
        <r>
          <rPr>
            <sz val="8"/>
            <color indexed="81"/>
            <rFont val="돋움"/>
            <family val="3"/>
            <charset val="129"/>
          </rPr>
          <t>날짜만</t>
        </r>
        <r>
          <rPr>
            <sz val="8"/>
            <color indexed="81"/>
            <rFont val="Tahoma"/>
            <family val="2"/>
          </rPr>
          <t xml:space="preserve"> </t>
        </r>
        <r>
          <rPr>
            <sz val="8"/>
            <color indexed="81"/>
            <rFont val="돋움"/>
            <family val="3"/>
            <charset val="129"/>
          </rPr>
          <t>입력</t>
        </r>
        <r>
          <rPr>
            <sz val="8"/>
            <color indexed="81"/>
            <rFont val="Tahoma"/>
            <family val="2"/>
          </rPr>
          <t>(</t>
        </r>
        <r>
          <rPr>
            <sz val="8"/>
            <color indexed="81"/>
            <rFont val="돋움"/>
            <family val="3"/>
            <charset val="129"/>
          </rPr>
          <t>예</t>
        </r>
        <r>
          <rPr>
            <sz val="8"/>
            <color indexed="81"/>
            <rFont val="Tahoma"/>
            <family val="2"/>
          </rPr>
          <t>.2011-01-03)</t>
        </r>
      </text>
    </comment>
    <comment ref="AD8" authorId="1" shapeId="0">
      <text>
        <r>
          <rPr>
            <sz val="8"/>
            <color indexed="81"/>
            <rFont val="돋움"/>
            <family val="3"/>
            <charset val="129"/>
          </rPr>
          <t>자동계산</t>
        </r>
        <r>
          <rPr>
            <sz val="8"/>
            <color indexed="81"/>
            <rFont val="Tahoma"/>
            <family val="2"/>
          </rPr>
          <t>(</t>
        </r>
        <r>
          <rPr>
            <sz val="8"/>
            <color indexed="81"/>
            <rFont val="돋움"/>
            <family val="3"/>
            <charset val="129"/>
          </rPr>
          <t>미입력</t>
        </r>
        <r>
          <rPr>
            <sz val="8"/>
            <color indexed="81"/>
            <rFont val="Tahoma"/>
            <family val="2"/>
          </rPr>
          <t>)</t>
        </r>
      </text>
    </comment>
    <comment ref="H10" authorId="0" shapeId="0">
      <text>
        <r>
          <rPr>
            <sz val="9"/>
            <color indexed="81"/>
            <rFont val="돋움"/>
            <family val="3"/>
            <charset val="129"/>
          </rPr>
          <t>서울대</t>
        </r>
        <r>
          <rPr>
            <sz val="9"/>
            <color indexed="81"/>
            <rFont val="Tahoma"/>
            <family val="2"/>
          </rPr>
          <t xml:space="preserve"> </t>
        </r>
        <r>
          <rPr>
            <sz val="9"/>
            <color indexed="81"/>
            <rFont val="돋움"/>
            <family val="3"/>
            <charset val="129"/>
          </rPr>
          <t>소속</t>
        </r>
        <r>
          <rPr>
            <sz val="9"/>
            <color indexed="81"/>
            <rFont val="Tahoma"/>
            <family val="2"/>
          </rPr>
          <t xml:space="preserve"> </t>
        </r>
        <r>
          <rPr>
            <sz val="9"/>
            <color indexed="81"/>
            <rFont val="돋움"/>
            <family val="3"/>
            <charset val="129"/>
          </rPr>
          <t>비참여연구원은</t>
        </r>
        <r>
          <rPr>
            <sz val="9"/>
            <color indexed="81"/>
            <rFont val="Tahoma"/>
            <family val="2"/>
          </rPr>
          <t xml:space="preserve"> </t>
        </r>
        <r>
          <rPr>
            <sz val="9"/>
            <color indexed="81"/>
            <rFont val="돋움"/>
            <family val="3"/>
            <charset val="129"/>
          </rPr>
          <t>외부참석자가</t>
        </r>
        <r>
          <rPr>
            <sz val="9"/>
            <color indexed="81"/>
            <rFont val="Tahoma"/>
            <family val="2"/>
          </rPr>
          <t xml:space="preserve"> </t>
        </r>
        <r>
          <rPr>
            <sz val="9"/>
            <color indexed="81"/>
            <rFont val="돋움"/>
            <family val="3"/>
            <charset val="129"/>
          </rPr>
          <t>아니므로</t>
        </r>
        <r>
          <rPr>
            <sz val="9"/>
            <color indexed="81"/>
            <rFont val="Tahoma"/>
            <family val="2"/>
          </rPr>
          <t xml:space="preserve"> </t>
        </r>
        <r>
          <rPr>
            <sz val="9"/>
            <color indexed="81"/>
            <rFont val="돋움"/>
            <family val="3"/>
            <charset val="129"/>
          </rPr>
          <t>정부과제의</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내부참석자끼리</t>
        </r>
        <r>
          <rPr>
            <sz val="9"/>
            <color indexed="81"/>
            <rFont val="Tahoma"/>
            <family val="2"/>
          </rPr>
          <t xml:space="preserve"> </t>
        </r>
        <r>
          <rPr>
            <sz val="9"/>
            <color indexed="81"/>
            <rFont val="돋움"/>
            <family val="3"/>
            <charset val="129"/>
          </rPr>
          <t>회의</t>
        </r>
        <r>
          <rPr>
            <sz val="9"/>
            <color indexed="81"/>
            <rFont val="Tahoma"/>
            <family val="2"/>
          </rPr>
          <t xml:space="preserve"> </t>
        </r>
        <r>
          <rPr>
            <sz val="9"/>
            <color indexed="81"/>
            <rFont val="돋움"/>
            <family val="3"/>
            <charset val="129"/>
          </rPr>
          <t>시</t>
        </r>
        <r>
          <rPr>
            <sz val="9"/>
            <color indexed="81"/>
            <rFont val="Tahoma"/>
            <family val="2"/>
          </rPr>
          <t xml:space="preserve"> </t>
        </r>
        <r>
          <rPr>
            <sz val="9"/>
            <color indexed="81"/>
            <rFont val="돋움"/>
            <family val="3"/>
            <charset val="129"/>
          </rPr>
          <t>불인정</t>
        </r>
      </text>
    </comment>
  </commentList>
</comments>
</file>

<file path=xl/comments12.xml><?xml version="1.0" encoding="utf-8"?>
<comments xmlns="http://schemas.openxmlformats.org/spreadsheetml/2006/main">
  <authors>
    <author>Windows User</author>
  </authors>
  <commentList>
    <comment ref="B18" authorId="0" shapeId="0">
      <text>
        <r>
          <rPr>
            <sz val="9"/>
            <color indexed="81"/>
            <rFont val="돋움"/>
            <family val="3"/>
            <charset val="129"/>
          </rPr>
          <t>회의일보다</t>
        </r>
        <r>
          <rPr>
            <sz val="9"/>
            <color indexed="81"/>
            <rFont val="Tahoma"/>
            <family val="2"/>
          </rPr>
          <t xml:space="preserve"> </t>
        </r>
        <r>
          <rPr>
            <sz val="9"/>
            <color indexed="81"/>
            <rFont val="돋움"/>
            <family val="3"/>
            <charset val="129"/>
          </rPr>
          <t>사전</t>
        </r>
        <r>
          <rPr>
            <sz val="9"/>
            <color indexed="81"/>
            <rFont val="Tahoma"/>
            <family val="2"/>
          </rPr>
          <t xml:space="preserve"> 
</t>
        </r>
        <r>
          <rPr>
            <sz val="9"/>
            <color indexed="81"/>
            <rFont val="돋움"/>
            <family val="3"/>
            <charset val="129"/>
          </rPr>
          <t>날짜로</t>
        </r>
        <r>
          <rPr>
            <sz val="9"/>
            <color indexed="81"/>
            <rFont val="Tahoma"/>
            <family val="2"/>
          </rPr>
          <t xml:space="preserve"> </t>
        </r>
        <r>
          <rPr>
            <sz val="9"/>
            <color indexed="81"/>
            <rFont val="돋움"/>
            <family val="3"/>
            <charset val="129"/>
          </rPr>
          <t>작성해야함</t>
        </r>
      </text>
    </comment>
  </commentList>
</comments>
</file>

<file path=xl/comments13.xml><?xml version="1.0" encoding="utf-8"?>
<comments xmlns="http://schemas.openxmlformats.org/spreadsheetml/2006/main">
  <authors>
    <author>Windows User</author>
  </authors>
  <commentList>
    <comment ref="B20" authorId="0" shapeId="0">
      <text>
        <r>
          <rPr>
            <sz val="9"/>
            <color indexed="81"/>
            <rFont val="돋움"/>
            <family val="3"/>
            <charset val="129"/>
          </rPr>
          <t>회의일보다</t>
        </r>
        <r>
          <rPr>
            <sz val="9"/>
            <color indexed="81"/>
            <rFont val="Tahoma"/>
            <family val="2"/>
          </rPr>
          <t xml:space="preserve"> </t>
        </r>
        <r>
          <rPr>
            <sz val="9"/>
            <color indexed="81"/>
            <rFont val="돋움"/>
            <family val="3"/>
            <charset val="129"/>
          </rPr>
          <t>사전</t>
        </r>
        <r>
          <rPr>
            <sz val="9"/>
            <color indexed="81"/>
            <rFont val="Tahoma"/>
            <family val="2"/>
          </rPr>
          <t xml:space="preserve"> 
</t>
        </r>
        <r>
          <rPr>
            <sz val="9"/>
            <color indexed="81"/>
            <rFont val="돋움"/>
            <family val="3"/>
            <charset val="129"/>
          </rPr>
          <t>날짜로</t>
        </r>
        <r>
          <rPr>
            <sz val="9"/>
            <color indexed="81"/>
            <rFont val="Tahoma"/>
            <family val="2"/>
          </rPr>
          <t xml:space="preserve"> </t>
        </r>
        <r>
          <rPr>
            <sz val="9"/>
            <color indexed="81"/>
            <rFont val="돋움"/>
            <family val="3"/>
            <charset val="129"/>
          </rPr>
          <t>작성해야함</t>
        </r>
      </text>
    </comment>
  </commentList>
</comments>
</file>

<file path=xl/comments14.xml><?xml version="1.0" encoding="utf-8"?>
<comments xmlns="http://schemas.openxmlformats.org/spreadsheetml/2006/main">
  <authors>
    <author>srnd</author>
  </authors>
  <commentList>
    <comment ref="B7" authorId="0" shapeId="0">
      <text>
        <r>
          <rPr>
            <b/>
            <sz val="10"/>
            <color indexed="81"/>
            <rFont val="돋움"/>
            <family val="3"/>
            <charset val="129"/>
          </rPr>
          <t>▼ 항목별 드롭다운 목록에서 선택
▼ 항목별 드롭다운 목록에서 선택</t>
        </r>
      </text>
    </comment>
  </commentList>
</comments>
</file>

<file path=xl/comments15.xml><?xml version="1.0" encoding="utf-8"?>
<comments xmlns="http://schemas.openxmlformats.org/spreadsheetml/2006/main">
  <authors>
    <author>user</author>
  </authors>
  <commentList>
    <comment ref="W8" authorId="0" shapeId="0">
      <text>
        <r>
          <rPr>
            <sz val="9"/>
            <color indexed="81"/>
            <rFont val="돋움"/>
            <family val="3"/>
            <charset val="129"/>
          </rPr>
          <t>야근식대</t>
        </r>
        <r>
          <rPr>
            <sz val="9"/>
            <color indexed="81"/>
            <rFont val="Tahoma"/>
            <family val="2"/>
          </rPr>
          <t xml:space="preserve"> </t>
        </r>
        <r>
          <rPr>
            <sz val="9"/>
            <color indexed="81"/>
            <rFont val="돋움"/>
            <family val="3"/>
            <charset val="129"/>
          </rPr>
          <t>첫번쨰</t>
        </r>
        <r>
          <rPr>
            <sz val="9"/>
            <color indexed="81"/>
            <rFont val="Tahoma"/>
            <family val="2"/>
          </rPr>
          <t xml:space="preserve"> </t>
        </r>
        <r>
          <rPr>
            <sz val="9"/>
            <color indexed="81"/>
            <rFont val="돋움"/>
            <family val="3"/>
            <charset val="129"/>
          </rPr>
          <t>성명에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연구실</t>
        </r>
        <r>
          <rPr>
            <sz val="9"/>
            <color indexed="81"/>
            <rFont val="Tahoma"/>
            <family val="2"/>
          </rPr>
          <t xml:space="preserve"> </t>
        </r>
        <r>
          <rPr>
            <sz val="9"/>
            <color indexed="81"/>
            <rFont val="돋움"/>
            <family val="3"/>
            <charset val="129"/>
          </rPr>
          <t>정보를</t>
        </r>
        <r>
          <rPr>
            <sz val="9"/>
            <color indexed="81"/>
            <rFont val="Tahoma"/>
            <family val="2"/>
          </rPr>
          <t xml:space="preserve"> </t>
        </r>
        <r>
          <rPr>
            <sz val="9"/>
            <color indexed="81"/>
            <rFont val="돋움"/>
            <family val="3"/>
            <charset val="129"/>
          </rPr>
          <t>불러옴</t>
        </r>
      </text>
    </comment>
  </commentList>
</comments>
</file>

<file path=xl/comments16.xml><?xml version="1.0" encoding="utf-8"?>
<comments xmlns="http://schemas.openxmlformats.org/spreadsheetml/2006/main">
  <authors>
    <author>srnd</author>
  </authors>
  <commentList>
    <comment ref="A2" authorId="0" shapeId="0">
      <text>
        <r>
          <rPr>
            <b/>
            <sz val="11"/>
            <color indexed="10"/>
            <rFont val="맑은 고딕"/>
            <family val="3"/>
            <charset val="129"/>
          </rPr>
          <t xml:space="preserve">※ USD, JPY, EUR를 제외한 기타 통화는 반드시 </t>
        </r>
        <r>
          <rPr>
            <b/>
            <u/>
            <sz val="14"/>
            <color indexed="10"/>
            <rFont val="맑은 고딕"/>
            <family val="3"/>
            <charset val="129"/>
          </rPr>
          <t>당일 오후 3시 30분까지</t>
        </r>
        <r>
          <rPr>
            <b/>
            <sz val="11"/>
            <color indexed="10"/>
            <rFont val="맑은 고딕"/>
            <family val="3"/>
            <charset val="129"/>
          </rPr>
          <t xml:space="preserve"> 결제금액 이체를 완료해야 합니다.</t>
        </r>
        <r>
          <rPr>
            <sz val="9"/>
            <color indexed="81"/>
            <rFont val="Tahoma"/>
            <family val="2"/>
          </rPr>
          <t xml:space="preserve">
</t>
        </r>
      </text>
    </comment>
    <comment ref="C26" authorId="0" shapeId="0">
      <text>
        <r>
          <rPr>
            <b/>
            <sz val="9"/>
            <color indexed="81"/>
            <rFont val="Tahoma"/>
            <family val="2"/>
          </rPr>
          <t>SWIFT BIC(SWIFT CODE)</t>
        </r>
        <r>
          <rPr>
            <sz val="9"/>
            <color indexed="81"/>
            <rFont val="Tahoma"/>
            <family val="2"/>
          </rPr>
          <t xml:space="preserve">: </t>
        </r>
        <r>
          <rPr>
            <sz val="9"/>
            <color indexed="81"/>
            <rFont val="돋움"/>
            <family val="3"/>
            <charset val="129"/>
          </rPr>
          <t>국제적으로</t>
        </r>
        <r>
          <rPr>
            <sz val="9"/>
            <color indexed="81"/>
            <rFont val="Tahoma"/>
            <family val="2"/>
          </rPr>
          <t xml:space="preserve"> </t>
        </r>
        <r>
          <rPr>
            <sz val="9"/>
            <color indexed="81"/>
            <rFont val="돋움"/>
            <family val="3"/>
            <charset val="129"/>
          </rPr>
          <t>사용되는</t>
        </r>
        <r>
          <rPr>
            <sz val="9"/>
            <color indexed="81"/>
            <rFont val="Tahoma"/>
            <family val="2"/>
          </rPr>
          <t xml:space="preserve"> </t>
        </r>
        <r>
          <rPr>
            <sz val="9"/>
            <color indexed="81"/>
            <rFont val="돋움"/>
            <family val="3"/>
            <charset val="129"/>
          </rPr>
          <t>은행</t>
        </r>
        <r>
          <rPr>
            <sz val="9"/>
            <color indexed="81"/>
            <rFont val="Tahoma"/>
            <family val="2"/>
          </rPr>
          <t xml:space="preserve"> </t>
        </r>
        <r>
          <rPr>
            <sz val="9"/>
            <color indexed="81"/>
            <rFont val="돋움"/>
            <family val="3"/>
            <charset val="129"/>
          </rPr>
          <t>식별코드</t>
        </r>
        <r>
          <rPr>
            <sz val="9"/>
            <color indexed="81"/>
            <rFont val="Tahoma"/>
            <family val="2"/>
          </rPr>
          <t xml:space="preserve">
</t>
        </r>
      </text>
    </comment>
    <comment ref="Q29" authorId="0" shapeId="0">
      <text>
        <r>
          <rPr>
            <b/>
            <sz val="9"/>
            <color indexed="81"/>
            <rFont val="돋움"/>
            <family val="3"/>
            <charset val="129"/>
          </rPr>
          <t>해외학회</t>
        </r>
        <r>
          <rPr>
            <b/>
            <sz val="9"/>
            <color indexed="81"/>
            <rFont val="Tahoma"/>
            <family val="2"/>
          </rPr>
          <t xml:space="preserve"> </t>
        </r>
        <r>
          <rPr>
            <b/>
            <sz val="9"/>
            <color indexed="81"/>
            <rFont val="돋움"/>
            <family val="3"/>
            <charset val="129"/>
          </rPr>
          <t>참가비</t>
        </r>
        <r>
          <rPr>
            <b/>
            <sz val="9"/>
            <color indexed="81"/>
            <rFont val="Tahoma"/>
            <family val="2"/>
          </rPr>
          <t xml:space="preserve"> </t>
        </r>
        <r>
          <rPr>
            <b/>
            <sz val="9"/>
            <color indexed="81"/>
            <rFont val="돋움"/>
            <family val="3"/>
            <charset val="129"/>
          </rPr>
          <t>송금</t>
        </r>
        <r>
          <rPr>
            <b/>
            <sz val="9"/>
            <color indexed="81"/>
            <rFont val="Tahoma"/>
            <family val="2"/>
          </rPr>
          <t xml:space="preserve"> </t>
        </r>
        <r>
          <rPr>
            <b/>
            <sz val="9"/>
            <color indexed="81"/>
            <rFont val="돋움"/>
            <family val="3"/>
            <charset val="129"/>
          </rPr>
          <t>시</t>
        </r>
        <r>
          <rPr>
            <b/>
            <sz val="9"/>
            <color indexed="81"/>
            <rFont val="Tahoma"/>
            <family val="2"/>
          </rPr>
          <t xml:space="preserve"> </t>
        </r>
        <r>
          <rPr>
            <b/>
            <sz val="9"/>
            <color indexed="81"/>
            <rFont val="돋움"/>
            <family val="3"/>
            <charset val="129"/>
          </rPr>
          <t>참가자</t>
        </r>
        <r>
          <rPr>
            <b/>
            <sz val="9"/>
            <color indexed="81"/>
            <rFont val="Tahoma"/>
            <family val="2"/>
          </rPr>
          <t xml:space="preserve"> </t>
        </r>
        <r>
          <rPr>
            <b/>
            <sz val="9"/>
            <color indexed="81"/>
            <rFont val="돋움"/>
            <family val="3"/>
            <charset val="129"/>
          </rPr>
          <t>인적사항</t>
        </r>
        <r>
          <rPr>
            <b/>
            <sz val="9"/>
            <color indexed="81"/>
            <rFont val="Tahoma"/>
            <family val="2"/>
          </rPr>
          <t xml:space="preserve"> </t>
        </r>
        <r>
          <rPr>
            <b/>
            <sz val="9"/>
            <color indexed="81"/>
            <rFont val="돋움"/>
            <family val="3"/>
            <charset val="129"/>
          </rPr>
          <t>등은</t>
        </r>
        <r>
          <rPr>
            <b/>
            <sz val="9"/>
            <color indexed="81"/>
            <rFont val="Tahoma"/>
            <family val="2"/>
          </rPr>
          <t xml:space="preserve"> </t>
        </r>
        <r>
          <rPr>
            <b/>
            <sz val="9"/>
            <color indexed="81"/>
            <rFont val="돋움"/>
            <family val="3"/>
            <charset val="129"/>
          </rPr>
          <t>이곳에</t>
        </r>
        <r>
          <rPr>
            <b/>
            <sz val="9"/>
            <color indexed="81"/>
            <rFont val="Tahoma"/>
            <family val="2"/>
          </rPr>
          <t xml:space="preserve"> </t>
        </r>
        <r>
          <rPr>
            <b/>
            <sz val="9"/>
            <color indexed="81"/>
            <rFont val="돋움"/>
            <family val="3"/>
            <charset val="129"/>
          </rPr>
          <t>기재</t>
        </r>
        <r>
          <rPr>
            <sz val="9"/>
            <color indexed="81"/>
            <rFont val="Tahoma"/>
            <family val="2"/>
          </rPr>
          <t xml:space="preserve">
</t>
        </r>
      </text>
    </comment>
  </commentList>
</comments>
</file>

<file path=xl/sharedStrings.xml><?xml version="1.0" encoding="utf-8"?>
<sst xmlns="http://schemas.openxmlformats.org/spreadsheetml/2006/main" count="3956" uniqueCount="2852">
  <si>
    <t>위탁연구개발비</t>
    <phoneticPr fontId="14" type="noConversion"/>
  </si>
  <si>
    <t>-</t>
    <phoneticPr fontId="14" type="noConversion"/>
  </si>
  <si>
    <t>연락처</t>
    <phoneticPr fontId="14" type="noConversion"/>
  </si>
  <si>
    <t>휴대폰</t>
    <phoneticPr fontId="14" type="noConversion"/>
  </si>
  <si>
    <t>성  명</t>
    <phoneticPr fontId="14" type="noConversion"/>
  </si>
  <si>
    <t>소  속</t>
    <phoneticPr fontId="14" type="noConversion"/>
  </si>
  <si>
    <t>◦</t>
    <phoneticPr fontId="14" type="noConversion"/>
  </si>
  <si>
    <t>인건비</t>
    <phoneticPr fontId="14" type="noConversion"/>
  </si>
  <si>
    <t>연구활동비</t>
    <phoneticPr fontId="14" type="noConversion"/>
  </si>
  <si>
    <t>-</t>
    <phoneticPr fontId="14" type="noConversion"/>
  </si>
  <si>
    <t>비고</t>
    <phoneticPr fontId="14" type="noConversion"/>
  </si>
  <si>
    <t>합     계</t>
    <phoneticPr fontId="14" type="noConversion"/>
  </si>
  <si>
    <t>(인)</t>
    <phoneticPr fontId="14" type="noConversion"/>
  </si>
  <si>
    <t>연번</t>
    <phoneticPr fontId="14" type="noConversion"/>
  </si>
  <si>
    <t>계좌번호</t>
    <phoneticPr fontId="14" type="noConversion"/>
  </si>
  <si>
    <t>예금주</t>
    <phoneticPr fontId="14" type="noConversion"/>
  </si>
  <si>
    <t>입금액</t>
    <phoneticPr fontId="14" type="noConversion"/>
  </si>
  <si>
    <t>연구비(법인)
카드사용</t>
    <phoneticPr fontId="14" type="noConversion"/>
  </si>
  <si>
    <t>귀하</t>
    <phoneticPr fontId="14" type="noConversion"/>
  </si>
  <si>
    <t>연구책임자 :</t>
    <phoneticPr fontId="14" type="noConversion"/>
  </si>
  <si>
    <t>합계</t>
    <phoneticPr fontId="14" type="noConversion"/>
  </si>
  <si>
    <t>계</t>
    <phoneticPr fontId="14" type="noConversion"/>
  </si>
  <si>
    <t>주 무</t>
    <phoneticPr fontId="14" type="noConversion"/>
  </si>
  <si>
    <t>소 장</t>
    <phoneticPr fontId="14" type="noConversion"/>
  </si>
  <si>
    <t>전결</t>
    <phoneticPr fontId="14" type="noConversion"/>
  </si>
  <si>
    <t>구분</t>
    <phoneticPr fontId="14" type="noConversion"/>
  </si>
  <si>
    <t>성명</t>
    <phoneticPr fontId="14" type="noConversion"/>
  </si>
  <si>
    <t>■ 연 락 처 :</t>
    <phoneticPr fontId="14" type="noConversion"/>
  </si>
  <si>
    <t>(단위 : 원)</t>
    <phoneticPr fontId="14" type="noConversion"/>
  </si>
  <si>
    <t>영 수 증  첨 부 지</t>
    <phoneticPr fontId="14" type="noConversion"/>
  </si>
  <si>
    <t>일</t>
    <phoneticPr fontId="14" type="noConversion"/>
  </si>
  <si>
    <t>◦</t>
    <phoneticPr fontId="14" type="noConversion"/>
  </si>
  <si>
    <t>◦</t>
    <phoneticPr fontId="14" type="noConversion"/>
  </si>
  <si>
    <t>외국어</t>
    <phoneticPr fontId="14" type="noConversion"/>
  </si>
  <si>
    <t>외국어 → 한국어</t>
    <phoneticPr fontId="14" type="noConversion"/>
  </si>
  <si>
    <t>한국어 → 외국어</t>
    <phoneticPr fontId="14" type="noConversion"/>
  </si>
  <si>
    <t>비     고</t>
    <phoneticPr fontId="14" type="noConversion"/>
  </si>
  <si>
    <t>구분</t>
    <phoneticPr fontId="14" type="noConversion"/>
  </si>
  <si>
    <t>속기기본</t>
    <phoneticPr fontId="14" type="noConversion"/>
  </si>
  <si>
    <t>녹음재생</t>
    <phoneticPr fontId="14" type="noConversion"/>
  </si>
  <si>
    <t>전문분야</t>
    <phoneticPr fontId="14" type="noConversion"/>
  </si>
  <si>
    <t>요점</t>
    <phoneticPr fontId="14" type="noConversion"/>
  </si>
  <si>
    <t>번역료는 번역결과물(Output)를 기준으로 산정</t>
    <phoneticPr fontId="14" type="noConversion"/>
  </si>
  <si>
    <t>월지급액</t>
    <phoneticPr fontId="14" type="noConversion"/>
  </si>
  <si>
    <t>* 변경 전</t>
    <phoneticPr fontId="14" type="noConversion"/>
  </si>
  <si>
    <t>학장</t>
    <phoneticPr fontId="14" type="noConversion"/>
  </si>
  <si>
    <t>■ 변경 사유</t>
    <phoneticPr fontId="14" type="noConversion"/>
  </si>
  <si>
    <t>* 변경 후</t>
    <phoneticPr fontId="14" type="noConversion"/>
  </si>
  <si>
    <t>E-Mail</t>
    <phoneticPr fontId="14" type="noConversion"/>
  </si>
  <si>
    <t>학교 연락처</t>
    <phoneticPr fontId="14" type="noConversion"/>
  </si>
  <si>
    <t>번호</t>
    <phoneticPr fontId="14" type="noConversion"/>
  </si>
  <si>
    <t>~</t>
    <phoneticPr fontId="14" type="noConversion"/>
  </si>
  <si>
    <t>(</t>
    <phoneticPr fontId="14" type="noConversion"/>
  </si>
  <si>
    <t>합     계</t>
    <phoneticPr fontId="14" type="noConversion"/>
  </si>
  <si>
    <t>직급</t>
    <phoneticPr fontId="14" type="noConversion"/>
  </si>
  <si>
    <t>원</t>
    <phoneticPr fontId="14" type="noConversion"/>
  </si>
  <si>
    <t>식대</t>
    <phoneticPr fontId="14" type="noConversion"/>
  </si>
  <si>
    <t>인건비 관련 서류</t>
    <phoneticPr fontId="14" type="noConversion"/>
  </si>
  <si>
    <t>(단위 : 원)</t>
    <phoneticPr fontId="14" type="noConversion"/>
  </si>
  <si>
    <t>연구책임자</t>
    <phoneticPr fontId="14" type="noConversion"/>
  </si>
  <si>
    <t>영수증 붙이는 곳</t>
    <phoneticPr fontId="14" type="noConversion"/>
  </si>
  <si>
    <t>집행내역</t>
    <phoneticPr fontId="14" type="noConversion"/>
  </si>
  <si>
    <t>회의비</t>
  </si>
  <si>
    <t>이내</t>
  </si>
  <si>
    <t>&lt;카드 및 지급내역&gt;</t>
    <phoneticPr fontId="14" type="noConversion"/>
  </si>
  <si>
    <t>목별내용</t>
    <phoneticPr fontId="14" type="noConversion"/>
  </si>
  <si>
    <t>계좌이체</t>
    <phoneticPr fontId="14" type="noConversion"/>
  </si>
  <si>
    <t>총 신청액</t>
    <phoneticPr fontId="14" type="noConversion"/>
  </si>
  <si>
    <t>일간)</t>
    <phoneticPr fontId="14" type="noConversion"/>
  </si>
  <si>
    <t>(단위 : USD)</t>
    <phoneticPr fontId="14" type="noConversion"/>
  </si>
  <si>
    <t>/</t>
    <phoneticPr fontId="14" type="noConversion"/>
  </si>
  <si>
    <t>(</t>
    <phoneticPr fontId="14" type="noConversion"/>
  </si>
  <si>
    <t>계</t>
    <phoneticPr fontId="14" type="noConversion"/>
  </si>
  <si>
    <t>전결</t>
    <phoneticPr fontId="14" type="noConversion"/>
  </si>
  <si>
    <t>위와 같이 연구비를 청구 합니다.</t>
    <phoneticPr fontId="14" type="noConversion"/>
  </si>
  <si>
    <t>입    금    정    보</t>
    <phoneticPr fontId="14" type="noConversion"/>
  </si>
  <si>
    <t>-</t>
    <phoneticPr fontId="14" type="noConversion"/>
  </si>
  <si>
    <t>※ 영수증이 겹치지 않도록 전면이 다 보이게 붙여주시기 바랍니다. (1~2장)</t>
    <phoneticPr fontId="14" type="noConversion"/>
  </si>
  <si>
    <t>(지급신청서 및 거래외국환은행 지정(변경)신청서 겸용)</t>
  </si>
  <si>
    <t>■ 연구과제명 :</t>
    <phoneticPr fontId="14" type="noConversion"/>
  </si>
  <si>
    <r>
      <t>T</t>
    </r>
    <r>
      <rPr>
        <sz val="9"/>
        <rFont val="맑은 고딕"/>
        <family val="3"/>
        <charset val="129"/>
      </rPr>
      <t>.</t>
    </r>
    <phoneticPr fontId="14" type="noConversion"/>
  </si>
  <si>
    <t>■ 과 제 번 호 :</t>
    <phoneticPr fontId="14" type="noConversion"/>
  </si>
  <si>
    <t>■ 지 원 기 관 :</t>
    <phoneticPr fontId="14" type="noConversion"/>
  </si>
  <si>
    <t>■ 사  업  명 :</t>
    <phoneticPr fontId="14" type="noConversion"/>
  </si>
  <si>
    <t>합     계</t>
    <phoneticPr fontId="14" type="noConversion"/>
  </si>
  <si>
    <t>■ 청  구  액 :</t>
    <phoneticPr fontId="14" type="noConversion"/>
  </si>
  <si>
    <t>박</t>
    <phoneticPr fontId="14" type="noConversion"/>
  </si>
  <si>
    <t>(왕  복)</t>
  </si>
  <si>
    <t>4시간 미만</t>
    <phoneticPr fontId="20" type="noConversion"/>
  </si>
  <si>
    <t>4시간 이상</t>
    <phoneticPr fontId="20" type="noConversion"/>
  </si>
  <si>
    <t>철도</t>
    <phoneticPr fontId="20" type="noConversion"/>
  </si>
  <si>
    <t>항공</t>
    <phoneticPr fontId="20" type="noConversion"/>
  </si>
  <si>
    <t>버스</t>
    <phoneticPr fontId="20" type="noConversion"/>
  </si>
  <si>
    <t>일비
(1일)</t>
    <phoneticPr fontId="20" type="noConversion"/>
  </si>
  <si>
    <t>숙박
(1야)</t>
    <phoneticPr fontId="20" type="noConversion"/>
  </si>
  <si>
    <t>식비
(1일)</t>
    <phoneticPr fontId="20" type="noConversion"/>
  </si>
  <si>
    <t>실비</t>
    <phoneticPr fontId="20" type="noConversion"/>
  </si>
  <si>
    <t>필요증빙</t>
    <phoneticPr fontId="20" type="noConversion"/>
  </si>
  <si>
    <t>생략</t>
    <phoneticPr fontId="20" type="noConversion"/>
  </si>
  <si>
    <t>첨부</t>
    <phoneticPr fontId="20" type="noConversion"/>
  </si>
  <si>
    <t>정액 지급</t>
    <phoneticPr fontId="20" type="noConversion"/>
  </si>
  <si>
    <t>61일 이상</t>
    <phoneticPr fontId="20" type="noConversion"/>
  </si>
  <si>
    <t>구    분</t>
    <phoneticPr fontId="20" type="noConversion"/>
  </si>
  <si>
    <t>항공 운임</t>
    <phoneticPr fontId="20" type="noConversion"/>
  </si>
  <si>
    <t>가</t>
    <phoneticPr fontId="20" type="noConversion"/>
  </si>
  <si>
    <t>나</t>
    <phoneticPr fontId="20" type="noConversion"/>
  </si>
  <si>
    <t>다</t>
    <phoneticPr fontId="20" type="noConversion"/>
  </si>
  <si>
    <t>라</t>
    <phoneticPr fontId="20" type="noConversion"/>
  </si>
  <si>
    <t>등 급</t>
    <phoneticPr fontId="20" type="noConversion"/>
  </si>
  <si>
    <t>국  가   /   도  시  별</t>
    <phoneticPr fontId="20" type="noConversion"/>
  </si>
  <si>
    <t>아시아 · 오세아니아주</t>
    <phoneticPr fontId="20" type="noConversion"/>
  </si>
  <si>
    <t>남 · 북아메리카주</t>
    <phoneticPr fontId="20" type="noConversion"/>
  </si>
  <si>
    <t>유럽주</t>
    <phoneticPr fontId="20" type="noConversion"/>
  </si>
  <si>
    <t>중동/아프리카주</t>
    <phoneticPr fontId="20" type="noConversion"/>
  </si>
  <si>
    <t>※ 항목에 맞게 회색 부분만 기재 바랍니다.</t>
    <phoneticPr fontId="14" type="noConversion"/>
  </si>
  <si>
    <t>출장기간</t>
  </si>
  <si>
    <t>=</t>
    <phoneticPr fontId="14" type="noConversion"/>
  </si>
  <si>
    <t>외국어→외국어의 번역일 경우 최대 해당 외국어→한국어와 한국어→외국어의 단가를 합한 금액 이하로 책정</t>
    <phoneticPr fontId="14" type="noConversion"/>
  </si>
  <si>
    <t>구분</t>
  </si>
  <si>
    <t>1급 속기사 기준</t>
    <phoneticPr fontId="14" type="noConversion"/>
  </si>
  <si>
    <t>교통비 지급을 위해 톨게이트 영수증, 철도 영수증 등의 증빙자료를 제출하여야 한다.</t>
    <phoneticPr fontId="14" type="noConversion"/>
  </si>
  <si>
    <t>원고료
(A4 1장당)</t>
    <phoneticPr fontId="14" type="noConversion"/>
  </si>
  <si>
    <t>출장지</t>
    <phoneticPr fontId="14" type="noConversion"/>
  </si>
  <si>
    <t>시</t>
    <phoneticPr fontId="14" type="noConversion"/>
  </si>
  <si>
    <t>출장기간</t>
    <phoneticPr fontId="14" type="noConversion"/>
  </si>
  <si>
    <t xml:space="preserve">~ </t>
    <phoneticPr fontId="14" type="noConversion"/>
  </si>
  <si>
    <t>숙박비</t>
    <phoneticPr fontId="14" type="noConversion"/>
  </si>
  <si>
    <t>체재비</t>
    <phoneticPr fontId="14" type="noConversion"/>
  </si>
  <si>
    <t>운임</t>
    <phoneticPr fontId="14" type="noConversion"/>
  </si>
  <si>
    <t>실비</t>
    <phoneticPr fontId="14" type="noConversion"/>
  </si>
  <si>
    <t>국내 여비 신청서</t>
    <phoneticPr fontId="14" type="noConversion"/>
  </si>
  <si>
    <t>서울대학교 여비 규정</t>
    <phoneticPr fontId="14" type="noConversion"/>
  </si>
  <si>
    <t xml:space="preserve">한국석유공사 유가정보서비스 홈페이지 : </t>
    <phoneticPr fontId="14" type="noConversion"/>
  </si>
  <si>
    <t xml:space="preserve">한국도로공사 홈페이지 : </t>
    <phoneticPr fontId="14" type="noConversion"/>
  </si>
  <si>
    <t>출장자</t>
    <phoneticPr fontId="14" type="noConversion"/>
  </si>
  <si>
    <t>직명</t>
    <phoneticPr fontId="14" type="noConversion"/>
  </si>
  <si>
    <t>&lt;표2&gt;</t>
    <phoneticPr fontId="14" type="noConversion"/>
  </si>
  <si>
    <t>운     임</t>
    <phoneticPr fontId="14" type="noConversion"/>
  </si>
  <si>
    <t>철도</t>
    <phoneticPr fontId="14" type="noConversion"/>
  </si>
  <si>
    <t>선박</t>
    <phoneticPr fontId="14" type="noConversion"/>
  </si>
  <si>
    <t>자가용</t>
    <phoneticPr fontId="14" type="noConversion"/>
  </si>
  <si>
    <t>항공</t>
    <phoneticPr fontId="14" type="noConversion"/>
  </si>
  <si>
    <t>일비
(1일당)</t>
    <phoneticPr fontId="14" type="noConversion"/>
  </si>
  <si>
    <t>숙박비
(1박당)</t>
    <phoneticPr fontId="14" type="noConversion"/>
  </si>
  <si>
    <t>식대
(1일당)</t>
    <phoneticPr fontId="14" type="noConversion"/>
  </si>
  <si>
    <t>청구기간</t>
    <phoneticPr fontId="14" type="noConversion"/>
  </si>
  <si>
    <t>산출내역</t>
    <phoneticPr fontId="20" type="noConversion"/>
  </si>
  <si>
    <t>일비</t>
    <phoneticPr fontId="14" type="noConversion"/>
  </si>
  <si>
    <t>명</t>
    <phoneticPr fontId="14" type="noConversion"/>
  </si>
  <si>
    <t>×</t>
    <phoneticPr fontId="14" type="noConversion"/>
  </si>
  <si>
    <t>지역등급</t>
    <phoneticPr fontId="14" type="noConversion"/>
  </si>
  <si>
    <t>숙 박 비</t>
    <phoneticPr fontId="14" type="noConversion"/>
  </si>
  <si>
    <t>가</t>
    <phoneticPr fontId="14" type="noConversion"/>
  </si>
  <si>
    <t>50 이내</t>
    <phoneticPr fontId="14" type="noConversion"/>
  </si>
  <si>
    <t>실비      230 이내
할인정액 184 이내</t>
    <phoneticPr fontId="14" type="noConversion"/>
  </si>
  <si>
    <t>140 이내</t>
    <phoneticPr fontId="14" type="noConversion"/>
  </si>
  <si>
    <t>나</t>
    <phoneticPr fontId="14" type="noConversion"/>
  </si>
  <si>
    <t>실비      190 이내
할인정액 152 이내</t>
    <phoneticPr fontId="14" type="noConversion"/>
  </si>
  <si>
    <t>100 이내</t>
    <phoneticPr fontId="14" type="noConversion"/>
  </si>
  <si>
    <t>다</t>
    <phoneticPr fontId="14" type="noConversion"/>
  </si>
  <si>
    <t>실비      150 이내
할인정액 120 이내</t>
    <phoneticPr fontId="14" type="noConversion"/>
  </si>
  <si>
    <t>80 이내</t>
    <phoneticPr fontId="14" type="noConversion"/>
  </si>
  <si>
    <t>라</t>
    <phoneticPr fontId="14" type="noConversion"/>
  </si>
  <si>
    <t>실비      110 이내
할인정액  88 이내</t>
    <phoneticPr fontId="14" type="noConversion"/>
  </si>
  <si>
    <t>70 이내</t>
    <phoneticPr fontId="14" type="noConversion"/>
  </si>
  <si>
    <t>참여연구원</t>
    <phoneticPr fontId="14" type="noConversion"/>
  </si>
  <si>
    <t>40 이내</t>
    <phoneticPr fontId="14" type="noConversion"/>
  </si>
  <si>
    <t>실비      160 이내
할인정액 128 이내</t>
    <phoneticPr fontId="14" type="noConversion"/>
  </si>
  <si>
    <t>90 이내</t>
    <phoneticPr fontId="14" type="noConversion"/>
  </si>
  <si>
    <t>실비      140 이내
할인정액 112 이내</t>
    <phoneticPr fontId="14" type="noConversion"/>
  </si>
  <si>
    <t>실비      100 이내
할인정액 80 이내</t>
    <phoneticPr fontId="14" type="noConversion"/>
  </si>
  <si>
    <t>60 이내</t>
    <phoneticPr fontId="14" type="noConversion"/>
  </si>
  <si>
    <t>실비       90 이내
할인정액  72 이내</t>
    <phoneticPr fontId="14" type="noConversion"/>
  </si>
  <si>
    <t>등급</t>
    <phoneticPr fontId="14" type="noConversion"/>
  </si>
  <si>
    <t>아시아·대양주</t>
    <phoneticPr fontId="14" type="noConversion"/>
  </si>
  <si>
    <t>남·북 아메리카주</t>
    <phoneticPr fontId="14" type="noConversion"/>
  </si>
  <si>
    <t>유럽주</t>
    <phoneticPr fontId="14" type="noConversion"/>
  </si>
  <si>
    <t>중동, 아프리카주</t>
    <phoneticPr fontId="14" type="noConversion"/>
  </si>
  <si>
    <t>일본, 홍콩,
오스트레일리아,
뉴질랜드, 싱가포르</t>
    <phoneticPr fontId="14" type="noConversion"/>
  </si>
  <si>
    <t>미국, 캐나다</t>
    <phoneticPr fontId="14" type="noConversion"/>
  </si>
  <si>
    <t>영국, 프랑스, 러시아
노르웨이, 덴마크,
스웨덴, 스위스, 핀란드,
아일랜드, 네덜란드,
독일, 룩셈부르크,
벨기에</t>
    <phoneticPr fontId="14" type="noConversion"/>
  </si>
  <si>
    <t>해당사항 없음.</t>
    <phoneticPr fontId="14" type="noConversion"/>
  </si>
  <si>
    <t>그리스, 스페인,
아이슬란드, 오스트리아,
우크라이나, 이탈리아,
포르투갈, 헝가리</t>
    <phoneticPr fontId="14" type="noConversion"/>
  </si>
  <si>
    <t>가봉, 남아프리카공화국,
리비아, 수단, 남수단,
아랍에미리트, 오만,
우간다, 이스라엘, 이집트,
카타르, 코트디부아르, 
콩고민주공화국, 쿠웨이트</t>
    <phoneticPr fontId="14" type="noConversion"/>
  </si>
  <si>
    <t>루마니아, 리투아니아, 
불가리아, 세르비아, 
몬테네그로,슬로베니아,
 마케도니아,체코,
폴란드</t>
    <phoneticPr fontId="14" type="noConversion"/>
  </si>
  <si>
    <t>과테말라, 볼리비아, 
수리남, 에콰도르, 
엘살바도르, 콜롬비아, 
파라과이, 페루</t>
    <phoneticPr fontId="14" type="noConversion"/>
  </si>
  <si>
    <t>몰도바, 
보스니아헤르체코비나, 알바니아, 에스토니아, 
크로아티아</t>
    <phoneticPr fontId="14" type="noConversion"/>
  </si>
  <si>
    <t>감비아, 기니비사우, 기니, 
나미비아, 레바논, 레소토, 
르완다, 마다가스카르, 
말라위, 말리, 모리타니, 
소말리아, 알제리, 예멘, 
이라크, 이란, 잠비아, 
짐바브웨, 튀니지</t>
    <phoneticPr fontId="14" type="noConversion"/>
  </si>
  <si>
    <t>1. 국내(시내) 출장 여비</t>
    <phoneticPr fontId="20" type="noConversion"/>
  </si>
  <si>
    <t>2. 국내(시외) 출장 여비</t>
    <phoneticPr fontId="20" type="noConversion"/>
  </si>
  <si>
    <t xml:space="preserve">          등급
구분</t>
    <phoneticPr fontId="20" type="noConversion"/>
  </si>
  <si>
    <t>선박</t>
    <phoneticPr fontId="20" type="noConversion"/>
  </si>
  <si>
    <t>자동차</t>
    <phoneticPr fontId="20" type="noConversion"/>
  </si>
  <si>
    <t>자가용 등</t>
    <phoneticPr fontId="20" type="noConversion"/>
  </si>
  <si>
    <t>특실
실비</t>
    <phoneticPr fontId="20" type="noConversion"/>
  </si>
  <si>
    <t>10km 당 휘발유 1ℓ / 실비(국외)</t>
    <phoneticPr fontId="20" type="noConversion"/>
  </si>
  <si>
    <r>
      <t xml:space="preserve">중간정액
</t>
    </r>
    <r>
      <rPr>
        <sz val="9"/>
        <color indexed="8"/>
        <rFont val="맑은 고딕"/>
        <family val="3"/>
        <charset val="129"/>
      </rPr>
      <t>(Busimess)</t>
    </r>
    <r>
      <rPr>
        <sz val="10"/>
        <color indexed="8"/>
        <rFont val="맑은 고딕"/>
        <family val="3"/>
        <charset val="129"/>
      </rPr>
      <t xml:space="preserve">
실비</t>
    </r>
    <phoneticPr fontId="20" type="noConversion"/>
  </si>
  <si>
    <r>
      <t xml:space="preserve">2등 정액
</t>
    </r>
    <r>
      <rPr>
        <sz val="9"/>
        <color indexed="8"/>
        <rFont val="맑은 고딕"/>
        <family val="3"/>
        <charset val="129"/>
      </rPr>
      <t>(Eononmy)</t>
    </r>
    <r>
      <rPr>
        <sz val="10"/>
        <color indexed="8"/>
        <rFont val="맑은 고딕"/>
        <family val="3"/>
        <charset val="129"/>
      </rPr>
      <t xml:space="preserve">
실비</t>
    </r>
    <phoneticPr fontId="14" type="noConversion"/>
  </si>
  <si>
    <t>승차권</t>
    <phoneticPr fontId="20" type="noConversion"/>
  </si>
  <si>
    <t>승선권</t>
    <phoneticPr fontId="20" type="noConversion"/>
  </si>
  <si>
    <t>통행영수증
주유영수증
주차영수증 등</t>
    <phoneticPr fontId="20" type="noConversion"/>
  </si>
  <si>
    <t>항공영수증</t>
    <phoneticPr fontId="20" type="noConversion"/>
  </si>
  <si>
    <t>1. 휘발유 가격은 한국석유공사(www.opinet.co.kr)에 고시된 금액을 적용 한다.</t>
    <phoneticPr fontId="20" type="noConversion"/>
  </si>
  <si>
    <t>2. 자가용 이용 출장 시 연료비 및 통행료, 주차료를 지급한다.</t>
    <phoneticPr fontId="20" type="noConversion"/>
  </si>
  <si>
    <t>3. 중증장애인의 경우 운임 및 체재비 등을 실비로 지급할 수 있다.</t>
    <phoneticPr fontId="20" type="noConversion"/>
  </si>
  <si>
    <t>4. 운임의 할인이 가능한 경우에는 할인된 요금을 지급한다.</t>
    <phoneticPr fontId="20" type="noConversion"/>
  </si>
  <si>
    <t>3. 동일 지역 장기 체재 중 일비의 감액</t>
    <phoneticPr fontId="20" type="noConversion"/>
  </si>
  <si>
    <t>같은 곳에 장기간 체재하는 경우의 일비는 다음 기준에 따라 감액 지급한다.</t>
    <phoneticPr fontId="20" type="noConversion"/>
  </si>
  <si>
    <t>초과 기간 (일수)</t>
    <phoneticPr fontId="20" type="noConversion"/>
  </si>
  <si>
    <t>정액 대비 감액 비율</t>
    <phoneticPr fontId="20" type="noConversion"/>
  </si>
  <si>
    <t>비고</t>
    <phoneticPr fontId="20" type="noConversion"/>
  </si>
  <si>
    <t>도착한 다음날 부터 15일 까지</t>
    <phoneticPr fontId="20" type="noConversion"/>
  </si>
  <si>
    <t>도착한 다음날 부터 15일 초과시</t>
    <phoneticPr fontId="20" type="noConversion"/>
  </si>
  <si>
    <t>16~30일째 (15일)</t>
    <phoneticPr fontId="20" type="noConversion"/>
  </si>
  <si>
    <t>도착한 다음날 부터 30일 초과시</t>
    <phoneticPr fontId="20" type="noConversion"/>
  </si>
  <si>
    <t>31~60일째 (30일)</t>
    <phoneticPr fontId="20" type="noConversion"/>
  </si>
  <si>
    <t>도착한 다음날 부터 60일 초과시</t>
    <phoneticPr fontId="20" type="noConversion"/>
  </si>
  <si>
    <t>※ 장기 체재 중 일시 다른 지역에 출장하는 경우에는 그 출장기간을 미산입.</t>
    <phoneticPr fontId="20" type="noConversion"/>
  </si>
  <si>
    <t>4. 국외 항공 운임 정액표</t>
    <phoneticPr fontId="20" type="noConversion"/>
  </si>
  <si>
    <t>중간정액 (Business Class) 실비</t>
    <phoneticPr fontId="20" type="noConversion"/>
  </si>
  <si>
    <t>2등 정액 (Economy Class) 실비</t>
    <phoneticPr fontId="20" type="noConversion"/>
  </si>
  <si>
    <t>5. 국외 여비 정액표</t>
    <phoneticPr fontId="20" type="noConversion"/>
  </si>
  <si>
    <t>구  분</t>
    <phoneticPr fontId="20" type="noConversion"/>
  </si>
  <si>
    <t>등  급</t>
    <phoneticPr fontId="20" type="noConversion"/>
  </si>
  <si>
    <t>일 비</t>
    <phoneticPr fontId="20" type="noConversion"/>
  </si>
  <si>
    <t>숙박
실비상한 / 할인정액</t>
    <phoneticPr fontId="20" type="noConversion"/>
  </si>
  <si>
    <t>식 비</t>
    <phoneticPr fontId="20" type="noConversion"/>
  </si>
  <si>
    <t>230 / 184</t>
    <phoneticPr fontId="20" type="noConversion"/>
  </si>
  <si>
    <t>190 / 152</t>
    <phoneticPr fontId="20" type="noConversion"/>
  </si>
  <si>
    <t>160 / 128</t>
    <phoneticPr fontId="20" type="noConversion"/>
  </si>
  <si>
    <t>140 / 112</t>
    <phoneticPr fontId="20" type="noConversion"/>
  </si>
  <si>
    <t>100 / 80</t>
    <phoneticPr fontId="20" type="noConversion"/>
  </si>
  <si>
    <t>90 / 72</t>
    <phoneticPr fontId="20" type="noConversion"/>
  </si>
  <si>
    <t xml:space="preserve">   일비의 50%를 추가로 지급할 수 있다.</t>
    <phoneticPr fontId="20" type="noConversion"/>
  </si>
  <si>
    <t>2. 숙박비는 실비 상한액에도 불구하고 실비 상한액의 80% 정액(이하 "할인정액"으로 한다)으로 지급할 수 있으며,</t>
    <phoneticPr fontId="20" type="noConversion"/>
  </si>
  <si>
    <t>3. 여행 중 해당국가 환율이 급등한 경우, 숙박비 · 식비를 사후 정산하여 차액을 지급할 수 있다.</t>
    <phoneticPr fontId="20" type="noConversion"/>
  </si>
  <si>
    <t>6. 국외 준비금 : 실비정산</t>
    <phoneticPr fontId="20" type="noConversion"/>
  </si>
  <si>
    <t>준                    비                    금</t>
    <phoneticPr fontId="20" type="noConversion"/>
  </si>
  <si>
    <t>여행기간이 15일 미만인 경우</t>
    <phoneticPr fontId="20" type="noConversion"/>
  </si>
  <si>
    <t>여행기간이 15일 이상 
30일 미만인 경우</t>
    <phoneticPr fontId="20" type="noConversion"/>
  </si>
  <si>
    <t>여행기간이 30일 이상인 경우</t>
    <phoneticPr fontId="20" type="noConversion"/>
  </si>
  <si>
    <t>실비 ( 200,000원 이내)</t>
    <phoneticPr fontId="20" type="noConversion"/>
  </si>
  <si>
    <t>실비 ( 300,000원 이내)</t>
    <phoneticPr fontId="20" type="noConversion"/>
  </si>
  <si>
    <t>실비 ( 500,000원 이내)</t>
    <phoneticPr fontId="20" type="noConversion"/>
  </si>
  <si>
    <t>실비 ( 150,000원 이내)</t>
    <phoneticPr fontId="20" type="noConversion"/>
  </si>
  <si>
    <t>실비 ( 250,000원 이내)</t>
    <phoneticPr fontId="20" type="noConversion"/>
  </si>
  <si>
    <t>7. 국가/도시별 등급 구분표</t>
    <phoneticPr fontId="20" type="noConversion"/>
  </si>
  <si>
    <t>일본, 홍콩,
오스트레일리아,
뉴질랜드, 싱가포르</t>
    <phoneticPr fontId="20" type="noConversion"/>
  </si>
  <si>
    <t>미국, 캐나다</t>
    <phoneticPr fontId="20" type="noConversion"/>
  </si>
  <si>
    <t>영국, 프랑스, 러시아,
노르웨이, 덴마크,
스웨덴, 스위스,
핀란드, 아일랜드,
네델란드, 독일,
룩셈부르크, 벨기에</t>
    <phoneticPr fontId="20" type="noConversion"/>
  </si>
  <si>
    <t>해당지역 없음.</t>
    <phoneticPr fontId="20" type="noConversion"/>
  </si>
  <si>
    <t>타이완, 중국,
우즈베키스탄, 인도,
카자흐스탄,
파푸아뉴기니, 한국</t>
    <phoneticPr fontId="20" type="noConversion"/>
  </si>
  <si>
    <t>그리스, 스페인,
아이슬란드,
오스트리아,
우크라이나,
이탈리아,
포르투갈,
헝가리</t>
    <phoneticPr fontId="20" type="noConversion"/>
  </si>
  <si>
    <t>가봉, 
남아프리카공화국,
리비아, 수단, 남수단,
아랍에미리트,
오만, 우간다,
이스라엘, 이집트,
카타르,
코트디부아르,
콩고민주공화국,
쿠웨이트</t>
    <phoneticPr fontId="20" type="noConversion"/>
  </si>
  <si>
    <t>가이안, 니카라과,
도미니카공화국,
바베이도스,
베네수엘라, 벨리즈,
세인트빈센트그레나딘,
앤티가바부다,
우루과이, 칠레,
코스타리카,
트리나다드토바고,
파나마</t>
    <phoneticPr fontId="20" type="noConversion"/>
  </si>
  <si>
    <t>루마니아, 
리투아니아,
불가리아,
세르비아,
몬테네그로,
슬로베니아,
마케도니아,
체코,
폴란드</t>
    <phoneticPr fontId="20" type="noConversion"/>
  </si>
  <si>
    <t>가나, 나이지리아,
니제르, 라이베리아,
모로코, 모리셔스,
모잠비크, 바레인,
보츠와나,
부르키나파소,
사우디아라비아,
상투메프린시페,
세네갈, 스와질란드,
시에라리온,
에티오피아,
요르단,
중앙아프리카공화국,
카메룬, 케냐,
탄자니아</t>
    <phoneticPr fontId="20" type="noConversion"/>
  </si>
  <si>
    <t>네팔, 라오스,
마크로네시아, 몽골,
미얀마, 스리랑카,
캄보디아, 피지</t>
    <phoneticPr fontId="20" type="noConversion"/>
  </si>
  <si>
    <t>과테말라, 볼리비아,
수리남, 에콰도르,
엘살바도르, 콜롬비아,
파라과이, 페루</t>
    <phoneticPr fontId="20" type="noConversion"/>
  </si>
  <si>
    <r>
      <t xml:space="preserve">몰도바,
</t>
    </r>
    <r>
      <rPr>
        <sz val="9"/>
        <color indexed="8"/>
        <rFont val="맑은 고딕"/>
        <family val="3"/>
        <charset val="129"/>
      </rPr>
      <t>보스니아헤르체코비나,</t>
    </r>
    <r>
      <rPr>
        <sz val="10"/>
        <color indexed="8"/>
        <rFont val="맑은 고딕"/>
        <family val="3"/>
        <charset val="129"/>
      </rPr>
      <t xml:space="preserve">
알바니아,
에스토니아,
크로아티아</t>
    </r>
    <phoneticPr fontId="20" type="noConversion"/>
  </si>
  <si>
    <t>감비아, 기니비사우,
기니, 나마비아,
레바논, 레소토,
르완다,
마다가르카르,
말라위, 말리,
모리타니,
소말리아,
알제라, 예멘,
이라크, 이란,
잠비아, 짐바브웨,
튀니지</t>
    <phoneticPr fontId="20" type="noConversion"/>
  </si>
  <si>
    <t>※ 등급 구분에 없는 국가 및 도시는 목적지에서 위 국가의 수도까지의 가장 가까운 국가의 등급을 적용한다.</t>
    <phoneticPr fontId="20" type="noConversion"/>
  </si>
  <si>
    <t>위와 같이 국외 여비를 신청합니다.</t>
    <phoneticPr fontId="14" type="noConversion"/>
  </si>
  <si>
    <t>연구책임자</t>
    <phoneticPr fontId="14" type="noConversion"/>
  </si>
  <si>
    <t>소   속</t>
    <phoneticPr fontId="14" type="noConversion"/>
  </si>
  <si>
    <t>성   명</t>
    <phoneticPr fontId="14" type="noConversion"/>
  </si>
  <si>
    <t>(인)</t>
    <phoneticPr fontId="14" type="noConversion"/>
  </si>
  <si>
    <t>집행일자</t>
    <phoneticPr fontId="14" type="noConversion"/>
  </si>
  <si>
    <t>금   액</t>
    <phoneticPr fontId="14" type="noConversion"/>
  </si>
  <si>
    <t>분</t>
    <phoneticPr fontId="14" type="noConversion"/>
  </si>
  <si>
    <t>분</t>
    <phoneticPr fontId="14" type="noConversion"/>
  </si>
  <si>
    <t>* 야근 내역 구체적으로 작성</t>
    <phoneticPr fontId="14" type="noConversion"/>
  </si>
  <si>
    <t>성   명</t>
    <phoneticPr fontId="14" type="noConversion"/>
  </si>
  <si>
    <t>(인)</t>
    <phoneticPr fontId="14" type="noConversion"/>
  </si>
  <si>
    <t>시</t>
    <phoneticPr fontId="14" type="noConversion"/>
  </si>
  <si>
    <t>분</t>
    <phoneticPr fontId="14" type="noConversion"/>
  </si>
  <si>
    <t>~</t>
    <phoneticPr fontId="14" type="noConversion"/>
  </si>
  <si>
    <t>* 야근 내역 구체적으로 작성</t>
    <phoneticPr fontId="14" type="noConversion"/>
  </si>
  <si>
    <t>영수증 붙이는 곳</t>
    <phoneticPr fontId="14" type="noConversion"/>
  </si>
  <si>
    <t>귀하</t>
    <phoneticPr fontId="14" type="noConversion"/>
  </si>
  <si>
    <t>근무지</t>
    <phoneticPr fontId="14" type="noConversion"/>
  </si>
  <si>
    <r>
      <t>장기체재 중</t>
    </r>
    <r>
      <rPr>
        <sz val="10"/>
        <color indexed="8"/>
        <rFont val="맑은 고딕"/>
        <family val="3"/>
        <charset val="129"/>
      </rPr>
      <t xml:space="preserve"> 일시 다른 지역에 출장하는 경우는 그 출장기간을 미산입</t>
    </r>
    <phoneticPr fontId="14" type="noConversion"/>
  </si>
  <si>
    <t>연 구 원 등 록 부</t>
    <phoneticPr fontId="14" type="noConversion"/>
  </si>
  <si>
    <t>4-2</t>
    <phoneticPr fontId="14" type="noConversion"/>
  </si>
  <si>
    <t>■ 과 제 번 호 :</t>
    <phoneticPr fontId="14" type="noConversion"/>
  </si>
  <si>
    <t>■ 연 락 처 :</t>
    <phoneticPr fontId="14" type="noConversion"/>
  </si>
  <si>
    <t>T.</t>
    <phoneticPr fontId="14" type="noConversion"/>
  </si>
  <si>
    <t>■ 지 원 기 관 :</t>
    <phoneticPr fontId="14" type="noConversion"/>
  </si>
  <si>
    <t>■ 사  업  명 :</t>
    <phoneticPr fontId="14" type="noConversion"/>
  </si>
  <si>
    <t>■ 연구과제명 :</t>
    <phoneticPr fontId="14" type="noConversion"/>
  </si>
  <si>
    <t>)회</t>
    <phoneticPr fontId="14" type="noConversion"/>
  </si>
  <si>
    <t>변경
사유</t>
    <phoneticPr fontId="14" type="noConversion"/>
  </si>
  <si>
    <t>특이사항</t>
    <phoneticPr fontId="20" type="noConversion"/>
  </si>
  <si>
    <t>성명</t>
    <phoneticPr fontId="14" type="noConversion"/>
  </si>
  <si>
    <t>가아시아·대양주</t>
  </si>
  <si>
    <t>나아시아·대양주</t>
  </si>
  <si>
    <t>다아시아·대양주</t>
  </si>
  <si>
    <t>라아시아·대양주</t>
  </si>
  <si>
    <t>가남·북아메리카주</t>
  </si>
  <si>
    <t>나남·북아메리카주</t>
  </si>
  <si>
    <t>다남·북아메리카주</t>
  </si>
  <si>
    <t>라남·북아메리카주</t>
  </si>
  <si>
    <t>가유럽주</t>
  </si>
  <si>
    <t>나유럽주</t>
  </si>
  <si>
    <t>다유럽주</t>
  </si>
  <si>
    <t>라유럽주</t>
  </si>
  <si>
    <t>가중동·아프리카주</t>
  </si>
  <si>
    <t>나중동·아프리카주</t>
  </si>
  <si>
    <t>다중동·아프리카주</t>
  </si>
  <si>
    <t>라중동·아프리카주</t>
  </si>
  <si>
    <t>가</t>
    <phoneticPr fontId="14" type="noConversion"/>
  </si>
  <si>
    <t>나</t>
    <phoneticPr fontId="14" type="noConversion"/>
  </si>
  <si>
    <t>다</t>
    <phoneticPr fontId="14" type="noConversion"/>
  </si>
  <si>
    <t>라</t>
    <phoneticPr fontId="14" type="noConversion"/>
  </si>
  <si>
    <t>아시아·대양주</t>
    <phoneticPr fontId="14" type="noConversion"/>
  </si>
  <si>
    <t>일본</t>
    <phoneticPr fontId="14" type="noConversion"/>
  </si>
  <si>
    <t>타이완</t>
    <phoneticPr fontId="14" type="noConversion"/>
  </si>
  <si>
    <t>마샬군도</t>
    <phoneticPr fontId="14" type="noConversion"/>
  </si>
  <si>
    <t>네팔</t>
    <phoneticPr fontId="14" type="noConversion"/>
  </si>
  <si>
    <t>남·북아메리카주</t>
    <phoneticPr fontId="14" type="noConversion"/>
  </si>
  <si>
    <t>미국</t>
    <phoneticPr fontId="14" type="noConversion"/>
  </si>
  <si>
    <t>멕시코</t>
    <phoneticPr fontId="14" type="noConversion"/>
  </si>
  <si>
    <t>가이안</t>
    <phoneticPr fontId="14" type="noConversion"/>
  </si>
  <si>
    <t>과테말라</t>
    <phoneticPr fontId="14" type="noConversion"/>
  </si>
  <si>
    <t>유럽주</t>
    <phoneticPr fontId="14" type="noConversion"/>
  </si>
  <si>
    <t>영국</t>
    <phoneticPr fontId="14" type="noConversion"/>
  </si>
  <si>
    <t>그리스</t>
    <phoneticPr fontId="14" type="noConversion"/>
  </si>
  <si>
    <t>루마니아</t>
    <phoneticPr fontId="14" type="noConversion"/>
  </si>
  <si>
    <t>몰도바</t>
    <phoneticPr fontId="14" type="noConversion"/>
  </si>
  <si>
    <t>중동·아프리카주</t>
    <phoneticPr fontId="14" type="noConversion"/>
  </si>
  <si>
    <t>가봉</t>
    <phoneticPr fontId="14" type="noConversion"/>
  </si>
  <si>
    <t>가나</t>
    <phoneticPr fontId="14" type="noConversion"/>
  </si>
  <si>
    <t>감비아</t>
    <phoneticPr fontId="14" type="noConversion"/>
  </si>
  <si>
    <t>홍콩</t>
    <phoneticPr fontId="14" type="noConversion"/>
  </si>
  <si>
    <t>중국</t>
    <phoneticPr fontId="14" type="noConversion"/>
  </si>
  <si>
    <t>말레이시아</t>
    <phoneticPr fontId="14" type="noConversion"/>
  </si>
  <si>
    <t>라오스</t>
    <phoneticPr fontId="14" type="noConversion"/>
  </si>
  <si>
    <t>캐나다</t>
    <phoneticPr fontId="14" type="noConversion"/>
  </si>
  <si>
    <t>브라질</t>
    <phoneticPr fontId="14" type="noConversion"/>
  </si>
  <si>
    <t>니카라과</t>
    <phoneticPr fontId="14" type="noConversion"/>
  </si>
  <si>
    <t>수리남</t>
    <phoneticPr fontId="14" type="noConversion"/>
  </si>
  <si>
    <t>프랑스</t>
    <phoneticPr fontId="14" type="noConversion"/>
  </si>
  <si>
    <t>스페인</t>
    <phoneticPr fontId="14" type="noConversion"/>
  </si>
  <si>
    <t>리투아니아</t>
    <phoneticPr fontId="14" type="noConversion"/>
  </si>
  <si>
    <t>보스니아헤르체코비나</t>
    <phoneticPr fontId="14" type="noConversion"/>
  </si>
  <si>
    <t>남아프리카공화국</t>
    <phoneticPr fontId="14" type="noConversion"/>
  </si>
  <si>
    <t>나이지리아</t>
    <phoneticPr fontId="14" type="noConversion"/>
  </si>
  <si>
    <t>기니비사우</t>
    <phoneticPr fontId="14" type="noConversion"/>
  </si>
  <si>
    <t>오스트레일리아</t>
    <phoneticPr fontId="14" type="noConversion"/>
  </si>
  <si>
    <t>우즈베키스탄</t>
    <phoneticPr fontId="14" type="noConversion"/>
  </si>
  <si>
    <t>방글라데시</t>
    <phoneticPr fontId="14" type="noConversion"/>
  </si>
  <si>
    <t>미크로네시아</t>
    <phoneticPr fontId="14" type="noConversion"/>
  </si>
  <si>
    <t>세이셀</t>
    <phoneticPr fontId="14" type="noConversion"/>
  </si>
  <si>
    <t>도미니카공화국</t>
    <phoneticPr fontId="14" type="noConversion"/>
  </si>
  <si>
    <t>에콰도르</t>
    <phoneticPr fontId="14" type="noConversion"/>
  </si>
  <si>
    <t>러시아</t>
    <phoneticPr fontId="14" type="noConversion"/>
  </si>
  <si>
    <t>아이슬란드</t>
    <phoneticPr fontId="14" type="noConversion"/>
  </si>
  <si>
    <t>불가리아</t>
    <phoneticPr fontId="14" type="noConversion"/>
  </si>
  <si>
    <t>알바니아</t>
    <phoneticPr fontId="14" type="noConversion"/>
  </si>
  <si>
    <t>리비아</t>
    <phoneticPr fontId="14" type="noConversion"/>
  </si>
  <si>
    <t>니제르</t>
    <phoneticPr fontId="14" type="noConversion"/>
  </si>
  <si>
    <t>기니</t>
    <phoneticPr fontId="14" type="noConversion"/>
  </si>
  <si>
    <t>뉴질랜드</t>
    <phoneticPr fontId="14" type="noConversion"/>
  </si>
  <si>
    <t>인도</t>
    <phoneticPr fontId="14" type="noConversion"/>
  </si>
  <si>
    <t>베트남</t>
    <phoneticPr fontId="14" type="noConversion"/>
  </si>
  <si>
    <t>몽골</t>
    <phoneticPr fontId="14" type="noConversion"/>
  </si>
  <si>
    <t>세인트루시아</t>
    <phoneticPr fontId="14" type="noConversion"/>
  </si>
  <si>
    <t>바네수엘라</t>
    <phoneticPr fontId="14" type="noConversion"/>
  </si>
  <si>
    <t>엘살바도르</t>
    <phoneticPr fontId="14" type="noConversion"/>
  </si>
  <si>
    <t>노르웨이</t>
    <phoneticPr fontId="14" type="noConversion"/>
  </si>
  <si>
    <t>오스트리아</t>
    <phoneticPr fontId="14" type="noConversion"/>
  </si>
  <si>
    <t>세르비아</t>
    <phoneticPr fontId="14" type="noConversion"/>
  </si>
  <si>
    <t>에스토니아</t>
    <phoneticPr fontId="14" type="noConversion"/>
  </si>
  <si>
    <t>수단</t>
    <phoneticPr fontId="14" type="noConversion"/>
  </si>
  <si>
    <t>라이베리아</t>
    <phoneticPr fontId="14" type="noConversion"/>
  </si>
  <si>
    <t>나미비아</t>
    <phoneticPr fontId="14" type="noConversion"/>
  </si>
  <si>
    <t>싱가포르</t>
    <phoneticPr fontId="14" type="noConversion"/>
  </si>
  <si>
    <t>카자흐스탄</t>
    <phoneticPr fontId="14" type="noConversion"/>
  </si>
  <si>
    <t>브루나이</t>
    <phoneticPr fontId="14" type="noConversion"/>
  </si>
  <si>
    <t>미얀마</t>
    <phoneticPr fontId="14" type="noConversion"/>
  </si>
  <si>
    <t>세인트키츠네비스</t>
    <phoneticPr fontId="14" type="noConversion"/>
  </si>
  <si>
    <t>벨리즈</t>
    <phoneticPr fontId="14" type="noConversion"/>
  </si>
  <si>
    <t>콜롬비아</t>
    <phoneticPr fontId="14" type="noConversion"/>
  </si>
  <si>
    <t>덴마크</t>
    <phoneticPr fontId="14" type="noConversion"/>
  </si>
  <si>
    <t>우크라이나</t>
    <phoneticPr fontId="14" type="noConversion"/>
  </si>
  <si>
    <t>몬테네그로</t>
    <phoneticPr fontId="14" type="noConversion"/>
  </si>
  <si>
    <t>크로아티아</t>
    <phoneticPr fontId="14" type="noConversion"/>
  </si>
  <si>
    <t>남수단</t>
    <phoneticPr fontId="14" type="noConversion"/>
  </si>
  <si>
    <t>모로코</t>
    <phoneticPr fontId="14" type="noConversion"/>
  </si>
  <si>
    <t>레바논</t>
    <phoneticPr fontId="14" type="noConversion"/>
  </si>
  <si>
    <t>파푸아뉴기니</t>
    <phoneticPr fontId="14" type="noConversion"/>
  </si>
  <si>
    <t>아제르바이잔</t>
    <phoneticPr fontId="14" type="noConversion"/>
  </si>
  <si>
    <t>스리랑카</t>
    <phoneticPr fontId="14" type="noConversion"/>
  </si>
  <si>
    <t>아르헨티나</t>
    <phoneticPr fontId="14" type="noConversion"/>
  </si>
  <si>
    <t>세이트빈센트그레나딘</t>
    <phoneticPr fontId="14" type="noConversion"/>
  </si>
  <si>
    <t>파라과이</t>
    <phoneticPr fontId="14" type="noConversion"/>
  </si>
  <si>
    <t>스웨덴</t>
    <phoneticPr fontId="14" type="noConversion"/>
  </si>
  <si>
    <t>이탈리아</t>
    <phoneticPr fontId="14" type="noConversion"/>
  </si>
  <si>
    <t>슬로베니아</t>
    <phoneticPr fontId="14" type="noConversion"/>
  </si>
  <si>
    <t>아랍에미리트</t>
    <phoneticPr fontId="14" type="noConversion"/>
  </si>
  <si>
    <t>모리셔스</t>
    <phoneticPr fontId="14" type="noConversion"/>
  </si>
  <si>
    <t>레소토</t>
    <phoneticPr fontId="14" type="noConversion"/>
  </si>
  <si>
    <t>한국</t>
    <phoneticPr fontId="14" type="noConversion"/>
  </si>
  <si>
    <t>인도네시아</t>
    <phoneticPr fontId="14" type="noConversion"/>
  </si>
  <si>
    <t>캄보디아</t>
    <phoneticPr fontId="14" type="noConversion"/>
  </si>
  <si>
    <t>아이티</t>
    <phoneticPr fontId="14" type="noConversion"/>
  </si>
  <si>
    <t>앤티가바부다</t>
    <phoneticPr fontId="14" type="noConversion"/>
  </si>
  <si>
    <t>페루</t>
    <phoneticPr fontId="14" type="noConversion"/>
  </si>
  <si>
    <t>스위스</t>
    <phoneticPr fontId="14" type="noConversion"/>
  </si>
  <si>
    <t>포르투갈</t>
    <phoneticPr fontId="14" type="noConversion"/>
  </si>
  <si>
    <t>마케도니아</t>
    <phoneticPr fontId="14" type="noConversion"/>
  </si>
  <si>
    <t>오만</t>
    <phoneticPr fontId="14" type="noConversion"/>
  </si>
  <si>
    <t>모잠비크</t>
    <phoneticPr fontId="14" type="noConversion"/>
  </si>
  <si>
    <t>르완다</t>
    <phoneticPr fontId="14" type="noConversion"/>
  </si>
  <si>
    <t>키르기즈공화국</t>
    <phoneticPr fontId="14" type="noConversion"/>
  </si>
  <si>
    <t>피지</t>
    <phoneticPr fontId="14" type="noConversion"/>
  </si>
  <si>
    <t>자메이카</t>
    <phoneticPr fontId="14" type="noConversion"/>
  </si>
  <si>
    <t>우루과이</t>
    <phoneticPr fontId="14" type="noConversion"/>
  </si>
  <si>
    <t>핀란드</t>
    <phoneticPr fontId="14" type="noConversion"/>
  </si>
  <si>
    <t>헝가리</t>
    <phoneticPr fontId="14" type="noConversion"/>
  </si>
  <si>
    <t>체코</t>
    <phoneticPr fontId="14" type="noConversion"/>
  </si>
  <si>
    <t>우간다</t>
    <phoneticPr fontId="14" type="noConversion"/>
  </si>
  <si>
    <t>바레인</t>
    <phoneticPr fontId="14" type="noConversion"/>
  </si>
  <si>
    <t>마다가스카르</t>
    <phoneticPr fontId="14" type="noConversion"/>
  </si>
  <si>
    <t>타이</t>
    <phoneticPr fontId="14" type="noConversion"/>
  </si>
  <si>
    <t>칠레</t>
    <phoneticPr fontId="14" type="noConversion"/>
  </si>
  <si>
    <t>폴란드</t>
    <phoneticPr fontId="14" type="noConversion"/>
  </si>
  <si>
    <t>이스라엘</t>
    <phoneticPr fontId="14" type="noConversion"/>
  </si>
  <si>
    <t>보츠나와</t>
    <phoneticPr fontId="14" type="noConversion"/>
  </si>
  <si>
    <t>말라위</t>
    <phoneticPr fontId="14" type="noConversion"/>
  </si>
  <si>
    <t>터키</t>
    <phoneticPr fontId="14" type="noConversion"/>
  </si>
  <si>
    <t>크스타리카</t>
    <phoneticPr fontId="14" type="noConversion"/>
  </si>
  <si>
    <t>이집트</t>
    <phoneticPr fontId="14" type="noConversion"/>
  </si>
  <si>
    <t>부르키나파소</t>
    <phoneticPr fontId="14" type="noConversion"/>
  </si>
  <si>
    <t>말리</t>
    <phoneticPr fontId="14" type="noConversion"/>
  </si>
  <si>
    <t>파키스탄</t>
    <phoneticPr fontId="14" type="noConversion"/>
  </si>
  <si>
    <t>트리나다드토바고</t>
    <phoneticPr fontId="14" type="noConversion"/>
  </si>
  <si>
    <t>카타르</t>
    <phoneticPr fontId="14" type="noConversion"/>
  </si>
  <si>
    <t>사우디아라비아</t>
    <phoneticPr fontId="14" type="noConversion"/>
  </si>
  <si>
    <t>모리타니</t>
    <phoneticPr fontId="14" type="noConversion"/>
  </si>
  <si>
    <t>필리핀</t>
    <phoneticPr fontId="14" type="noConversion"/>
  </si>
  <si>
    <t>파나마</t>
    <phoneticPr fontId="14" type="noConversion"/>
  </si>
  <si>
    <t>코트디부아르</t>
    <phoneticPr fontId="14" type="noConversion"/>
  </si>
  <si>
    <t>상투메프린시페</t>
    <phoneticPr fontId="14" type="noConversion"/>
  </si>
  <si>
    <t>소말리아</t>
    <phoneticPr fontId="14" type="noConversion"/>
  </si>
  <si>
    <t>콩고민주공화국</t>
    <phoneticPr fontId="14" type="noConversion"/>
  </si>
  <si>
    <t>세네갈</t>
    <phoneticPr fontId="14" type="noConversion"/>
  </si>
  <si>
    <t>알제리</t>
    <phoneticPr fontId="14" type="noConversion"/>
  </si>
  <si>
    <t>쿠웨이트</t>
    <phoneticPr fontId="14" type="noConversion"/>
  </si>
  <si>
    <t>스와질란드</t>
    <phoneticPr fontId="14" type="noConversion"/>
  </si>
  <si>
    <t>예멘</t>
    <phoneticPr fontId="14" type="noConversion"/>
  </si>
  <si>
    <t>시에라리온</t>
    <phoneticPr fontId="14" type="noConversion"/>
  </si>
  <si>
    <t>이라크</t>
    <phoneticPr fontId="14" type="noConversion"/>
  </si>
  <si>
    <t>에티오피아</t>
    <phoneticPr fontId="14" type="noConversion"/>
  </si>
  <si>
    <t>이란</t>
    <phoneticPr fontId="14" type="noConversion"/>
  </si>
  <si>
    <t>요르단</t>
    <phoneticPr fontId="14" type="noConversion"/>
  </si>
  <si>
    <t>밤비아</t>
    <phoneticPr fontId="14" type="noConversion"/>
  </si>
  <si>
    <t>중앙아프리카공화국</t>
    <phoneticPr fontId="14" type="noConversion"/>
  </si>
  <si>
    <t>짐바브웨</t>
    <phoneticPr fontId="14" type="noConversion"/>
  </si>
  <si>
    <t>카메룬</t>
    <phoneticPr fontId="14" type="noConversion"/>
  </si>
  <si>
    <t>튀니지</t>
    <phoneticPr fontId="14" type="noConversion"/>
  </si>
  <si>
    <t>케냐</t>
    <phoneticPr fontId="14" type="noConversion"/>
  </si>
  <si>
    <t>탄자니아</t>
    <phoneticPr fontId="14" type="noConversion"/>
  </si>
  <si>
    <t>숙박비</t>
    <phoneticPr fontId="14" type="noConversion"/>
  </si>
  <si>
    <t>식대</t>
    <phoneticPr fontId="14" type="noConversion"/>
  </si>
  <si>
    <t>실비상한</t>
    <phoneticPr fontId="14" type="noConversion"/>
  </si>
  <si>
    <t>할인정액</t>
    <phoneticPr fontId="14" type="noConversion"/>
  </si>
  <si>
    <t>교수</t>
    <phoneticPr fontId="14" type="noConversion"/>
  </si>
  <si>
    <t>참여연구원</t>
    <phoneticPr fontId="14" type="noConversion"/>
  </si>
  <si>
    <t>가</t>
    <phoneticPr fontId="14" type="noConversion"/>
  </si>
  <si>
    <t>나</t>
    <phoneticPr fontId="14" type="noConversion"/>
  </si>
  <si>
    <t>다</t>
    <phoneticPr fontId="14" type="noConversion"/>
  </si>
  <si>
    <t>라</t>
    <phoneticPr fontId="14" type="noConversion"/>
  </si>
  <si>
    <t>USD</t>
    <phoneticPr fontId="14" type="noConversion"/>
  </si>
  <si>
    <t>환율</t>
    <phoneticPr fontId="14" type="noConversion"/>
  </si>
  <si>
    <t>숙박비
정산방법</t>
    <phoneticPr fontId="14" type="noConversion"/>
  </si>
  <si>
    <t>할인정액 사유</t>
    <phoneticPr fontId="14" type="noConversion"/>
  </si>
  <si>
    <t>(실지운임)</t>
    <phoneticPr fontId="14" type="noConversion"/>
  </si>
  <si>
    <t>국외준비금</t>
    <phoneticPr fontId="14" type="noConversion"/>
  </si>
  <si>
    <t>(실비정산)</t>
    <phoneticPr fontId="14" type="noConversion"/>
  </si>
  <si>
    <t>구리</t>
  </si>
  <si>
    <t>전주</t>
  </si>
  <si>
    <t>청주</t>
  </si>
  <si>
    <t>국외 여비 신청서</t>
    <phoneticPr fontId="14" type="noConversion"/>
  </si>
  <si>
    <t>도 서 관 리 대 장</t>
    <phoneticPr fontId="14" type="noConversion"/>
  </si>
  <si>
    <t>연번</t>
    <phoneticPr fontId="14" type="noConversion"/>
  </si>
  <si>
    <t>도서명</t>
    <phoneticPr fontId="14" type="noConversion"/>
  </si>
  <si>
    <t>출판사
저  자</t>
    <phoneticPr fontId="14" type="noConversion"/>
  </si>
  <si>
    <t>구입일자</t>
    <phoneticPr fontId="14" type="noConversion"/>
  </si>
  <si>
    <t>도서가격</t>
    <phoneticPr fontId="14" type="noConversion"/>
  </si>
  <si>
    <t>배송료</t>
    <phoneticPr fontId="14" type="noConversion"/>
  </si>
  <si>
    <t>합계</t>
    <phoneticPr fontId="14" type="noConversion"/>
  </si>
  <si>
    <t>재원</t>
    <phoneticPr fontId="14" type="noConversion"/>
  </si>
  <si>
    <t>비치장소
(필히 기재)</t>
    <phoneticPr fontId="14" type="noConversion"/>
  </si>
  <si>
    <t>연구비</t>
    <phoneticPr fontId="14" type="noConversion"/>
  </si>
  <si>
    <t>호</t>
    <phoneticPr fontId="14" type="noConversion"/>
  </si>
  <si>
    <t>연구비</t>
    <phoneticPr fontId="14" type="noConversion"/>
  </si>
  <si>
    <t>합          계</t>
    <phoneticPr fontId="14" type="noConversion"/>
  </si>
  <si>
    <t>연구관련 도서를 위와 같이 관리합니다.</t>
    <phoneticPr fontId="14" type="noConversion"/>
  </si>
  <si>
    <t>(인)</t>
    <phoneticPr fontId="14" type="noConversion"/>
  </si>
  <si>
    <t>귀하</t>
    <phoneticPr fontId="14" type="noConversion"/>
  </si>
  <si>
    <t>지급(참여)기간
(횟수)</t>
    <phoneticPr fontId="14" type="noConversion"/>
  </si>
  <si>
    <t>실신청액</t>
    <phoneticPr fontId="14" type="noConversion"/>
  </si>
  <si>
    <t>산출액</t>
    <phoneticPr fontId="14" type="noConversion"/>
  </si>
  <si>
    <t>비  고</t>
    <phoneticPr fontId="14" type="noConversion"/>
  </si>
  <si>
    <t>계좌이체지급액
(카드사용제외)</t>
    <phoneticPr fontId="14" type="noConversion"/>
  </si>
  <si>
    <t>회의비</t>
    <phoneticPr fontId="20" type="noConversion"/>
  </si>
  <si>
    <t>야근식대</t>
    <phoneticPr fontId="20" type="noConversion"/>
  </si>
  <si>
    <t>① 야근, 특근일지 필수
② 평일 점심 식대 집행 불가</t>
    <phoneticPr fontId="14" type="noConversion"/>
  </si>
  <si>
    <t>상한액</t>
    <phoneticPr fontId="20" type="noConversion"/>
  </si>
  <si>
    <t>민간과제 회의비 및 식대 규정(2014.01.01. 협약과제 시행)</t>
    <phoneticPr fontId="14" type="noConversion"/>
  </si>
  <si>
    <t>실 소요 경비</t>
  </si>
  <si>
    <t>실 소요 경비</t>
    <phoneticPr fontId="20" type="noConversion"/>
  </si>
  <si>
    <t>교수</t>
    <phoneticPr fontId="14" type="noConversion"/>
  </si>
  <si>
    <t>부교수</t>
    <phoneticPr fontId="14" type="noConversion"/>
  </si>
  <si>
    <t>조교수</t>
    <phoneticPr fontId="14" type="noConversion"/>
  </si>
  <si>
    <t>책임연구원</t>
    <phoneticPr fontId="14" type="noConversion"/>
  </si>
  <si>
    <t>선임연구원</t>
    <phoneticPr fontId="14" type="noConversion"/>
  </si>
  <si>
    <t>박사졸업</t>
    <phoneticPr fontId="14" type="noConversion"/>
  </si>
  <si>
    <t>연수연구원</t>
    <phoneticPr fontId="14" type="noConversion"/>
  </si>
  <si>
    <t>박사과정</t>
    <phoneticPr fontId="14" type="noConversion"/>
  </si>
  <si>
    <t>석사졸업</t>
    <phoneticPr fontId="14" type="noConversion"/>
  </si>
  <si>
    <t>석사과정</t>
    <phoneticPr fontId="14" type="noConversion"/>
  </si>
  <si>
    <t>학사졸업</t>
    <phoneticPr fontId="14" type="noConversion"/>
  </si>
  <si>
    <t>학사과정</t>
    <phoneticPr fontId="14" type="noConversion"/>
  </si>
  <si>
    <t>아일랜드</t>
    <phoneticPr fontId="14" type="noConversion"/>
  </si>
  <si>
    <t>네덜란드</t>
    <phoneticPr fontId="14" type="noConversion"/>
  </si>
  <si>
    <t>독일</t>
    <phoneticPr fontId="14" type="noConversion"/>
  </si>
  <si>
    <t>록셈부르크</t>
    <phoneticPr fontId="14" type="noConversion"/>
  </si>
  <si>
    <t>벨기에</t>
    <phoneticPr fontId="14" type="noConversion"/>
  </si>
  <si>
    <t>번호</t>
    <phoneticPr fontId="14" type="noConversion"/>
  </si>
  <si>
    <t>인건비
지급단가</t>
    <phoneticPr fontId="14" type="noConversion"/>
  </si>
  <si>
    <t>비고</t>
    <phoneticPr fontId="14" type="noConversion"/>
  </si>
  <si>
    <t>학장</t>
    <phoneticPr fontId="14" type="noConversion"/>
  </si>
  <si>
    <t>인건비
지급단가</t>
    <phoneticPr fontId="14" type="noConversion"/>
  </si>
  <si>
    <t>별지 10호</t>
  </si>
  <si>
    <t>※ 민간연구비의 경우 실비 정산 시 기준액의 2배까지 지급 가능</t>
    <phoneticPr fontId="14" type="noConversion"/>
  </si>
  <si>
    <t>www.roadplus.com</t>
    <phoneticPr fontId="14" type="noConversion"/>
  </si>
  <si>
    <t>http://www.opinet.co.kr/</t>
  </si>
  <si>
    <r>
      <t xml:space="preserve">※ 근무지 내 출장여행시간이 </t>
    </r>
    <r>
      <rPr>
        <sz val="9"/>
        <color indexed="10"/>
        <rFont val="맑은 고딕"/>
        <family val="3"/>
        <charset val="129"/>
      </rPr>
      <t>4시간 미만</t>
    </r>
    <r>
      <rPr>
        <sz val="9"/>
        <rFont val="맑은 고딕"/>
        <family val="3"/>
        <charset val="129"/>
      </rPr>
      <t xml:space="preserve">인 경우 여비 정액 </t>
    </r>
    <r>
      <rPr>
        <sz val="9"/>
        <color indexed="10"/>
        <rFont val="맑은 고딕"/>
        <family val="3"/>
        <charset val="129"/>
      </rPr>
      <t>2만원</t>
    </r>
    <r>
      <rPr>
        <sz val="9"/>
        <rFont val="맑은 고딕"/>
        <family val="3"/>
        <charset val="129"/>
      </rPr>
      <t>만 지급.</t>
    </r>
    <phoneticPr fontId="14" type="noConversion"/>
  </si>
  <si>
    <r>
      <t xml:space="preserve">※ 근무지 내 출장여행시간이 </t>
    </r>
    <r>
      <rPr>
        <sz val="9"/>
        <color indexed="10"/>
        <rFont val="맑은 고딕"/>
        <family val="3"/>
        <charset val="129"/>
      </rPr>
      <t>4시간 이상</t>
    </r>
    <r>
      <rPr>
        <sz val="9"/>
        <rFont val="맑은 고딕"/>
        <family val="3"/>
        <charset val="129"/>
      </rPr>
      <t xml:space="preserve">인 경우 여비 정액 </t>
    </r>
    <r>
      <rPr>
        <sz val="9"/>
        <color indexed="10"/>
        <rFont val="맑은 고딕"/>
        <family val="3"/>
        <charset val="129"/>
      </rPr>
      <t>3만원</t>
    </r>
    <r>
      <rPr>
        <sz val="9"/>
        <rFont val="맑은 고딕"/>
        <family val="3"/>
        <charset val="129"/>
      </rPr>
      <t>만 지급.</t>
    </r>
    <phoneticPr fontId="14" type="noConversion"/>
  </si>
  <si>
    <t>이하</t>
    <phoneticPr fontId="14" type="noConversion"/>
  </si>
  <si>
    <t>한국어, 일어, 중국어 띄어쓰기 포함 800자, 그 외 외국어 230word 기준</t>
    <phoneticPr fontId="14" type="noConversion"/>
  </si>
  <si>
    <t>영어, 일어, 중국어, 불어, 독어, 스페인어, 러시아어를 제외한 특수어는 별도의 기준적용 가능</t>
    <phoneticPr fontId="14" type="noConversion"/>
  </si>
  <si>
    <t>언어</t>
    <phoneticPr fontId="14" type="noConversion"/>
  </si>
  <si>
    <t>외국어</t>
    <phoneticPr fontId="14" type="noConversion"/>
  </si>
  <si>
    <t>회의수당 정액표</t>
    <phoneticPr fontId="14" type="noConversion"/>
  </si>
  <si>
    <t>구분</t>
    <phoneticPr fontId="20" type="noConversion"/>
  </si>
  <si>
    <t>연구책임자
(전임교원 이상)</t>
    <phoneticPr fontId="20" type="noConversion"/>
  </si>
  <si>
    <t>연구원
(책임급 이하)</t>
    <phoneticPr fontId="20" type="noConversion"/>
  </si>
  <si>
    <t>회의수당
(1회/3시간이내)</t>
    <phoneticPr fontId="14" type="noConversion"/>
  </si>
  <si>
    <t>회의수당
(1회/3시간이상)</t>
    <phoneticPr fontId="14" type="noConversion"/>
  </si>
  <si>
    <t>300,000원 이하</t>
    <phoneticPr fontId="14" type="noConversion"/>
  </si>
  <si>
    <t>150 / 120</t>
    <phoneticPr fontId="20" type="noConversion"/>
  </si>
  <si>
    <t>110 / 88</t>
    <phoneticPr fontId="20" type="noConversion"/>
  </si>
  <si>
    <t>&lt;표10&gt; 원고료·강사료·자문료 정액표</t>
    <phoneticPr fontId="14" type="noConversion"/>
  </si>
  <si>
    <t>&lt;표11&gt; 번역료 정액표</t>
    <phoneticPr fontId="14" type="noConversion"/>
  </si>
  <si>
    <t>&lt;표12&gt; 통역료 정액표</t>
    <phoneticPr fontId="14" type="noConversion"/>
  </si>
  <si>
    <t>&lt;표13&gt; 속기료 정액표</t>
    <phoneticPr fontId="14" type="noConversion"/>
  </si>
  <si>
    <t>① 외부기관 참석자 필수
② 23시~06시 회의비 집행 불가</t>
    <phoneticPr fontId="14" type="noConversion"/>
  </si>
  <si>
    <t>교내연구비</t>
  </si>
  <si>
    <t>기업BC, 농협카드대금 결제계좌</t>
  </si>
  <si>
    <t>퇴직적립금</t>
  </si>
  <si>
    <t>한국연구재단</t>
  </si>
  <si>
    <t>교육부(구, 학진 포함)</t>
  </si>
  <si>
    <t>중기청과제발굴연구회</t>
  </si>
  <si>
    <t>서울대학교 총장 계약과제(서울대 명의)</t>
  </si>
  <si>
    <t>환경부, 복지부, 농림부 등 기타</t>
  </si>
  <si>
    <t>신한카드대금 결제계좌</t>
  </si>
  <si>
    <t>정부출연기관, 지방자치단체</t>
  </si>
  <si>
    <t>민간 지원금</t>
  </si>
  <si>
    <t>중소기업청 통장</t>
  </si>
  <si>
    <t>지방자치단체(정책팀)</t>
  </si>
  <si>
    <t>농림수산기술기획평가원</t>
  </si>
  <si>
    <t>건설교통부, 산자부, 정통부</t>
  </si>
  <si>
    <t>해양 R&amp;D 분야 연구비</t>
  </si>
  <si>
    <t>RCMS관리계좌</t>
  </si>
  <si>
    <t>국외수주(달러계좌)</t>
  </si>
  <si>
    <t>삼성모바일디스플레이지정과제</t>
  </si>
  <si>
    <t>문체부체육영재육성</t>
  </si>
  <si>
    <t>삼성,만도</t>
  </si>
  <si>
    <t>삼성전자/삼성디스플레이</t>
  </si>
  <si>
    <t>계좌번호</t>
    <phoneticPr fontId="14" type="noConversion"/>
  </si>
  <si>
    <t>계좌목록</t>
    <phoneticPr fontId="14" type="noConversion"/>
  </si>
  <si>
    <t>농협 301-0116-947091</t>
    <phoneticPr fontId="14" type="noConversion"/>
  </si>
  <si>
    <t>농협 317-0002-958511</t>
    <phoneticPr fontId="14" type="noConversion"/>
  </si>
  <si>
    <t>농협 079-01-472500</t>
    <phoneticPr fontId="14" type="noConversion"/>
  </si>
  <si>
    <t>농협 079-17-065750</t>
    <phoneticPr fontId="14" type="noConversion"/>
  </si>
  <si>
    <t>농협 079-17-065510</t>
    <phoneticPr fontId="14" type="noConversion"/>
  </si>
  <si>
    <t>농협 079-17-065522</t>
    <phoneticPr fontId="14" type="noConversion"/>
  </si>
  <si>
    <t>농협 301-0087-005901</t>
    <phoneticPr fontId="14" type="noConversion"/>
  </si>
  <si>
    <t>농협 079-01-254796</t>
    <phoneticPr fontId="14" type="noConversion"/>
  </si>
  <si>
    <t>농협 079-17-065535</t>
    <phoneticPr fontId="14" type="noConversion"/>
  </si>
  <si>
    <t>신한 140-007-971492</t>
    <phoneticPr fontId="14" type="noConversion"/>
  </si>
  <si>
    <t>신한 140-007-971485</t>
    <phoneticPr fontId="14" type="noConversion"/>
  </si>
  <si>
    <t>신한 140-008-598135</t>
    <phoneticPr fontId="14" type="noConversion"/>
  </si>
  <si>
    <t>신한 100-023-964150</t>
    <phoneticPr fontId="14" type="noConversion"/>
  </si>
  <si>
    <t>신한 140-008-513042</t>
    <phoneticPr fontId="14" type="noConversion"/>
  </si>
  <si>
    <t>신한 140-009-745991</t>
    <phoneticPr fontId="14" type="noConversion"/>
  </si>
  <si>
    <t>신한 140-007-971478</t>
    <phoneticPr fontId="14" type="noConversion"/>
  </si>
  <si>
    <t>신한 140-008-693042</t>
    <phoneticPr fontId="14" type="noConversion"/>
  </si>
  <si>
    <t>신한 140-009-124528</t>
    <phoneticPr fontId="14" type="noConversion"/>
  </si>
  <si>
    <t>신한 140-008-972790</t>
    <phoneticPr fontId="14" type="noConversion"/>
  </si>
  <si>
    <t>신한 180-004-296689</t>
    <phoneticPr fontId="14" type="noConversion"/>
  </si>
  <si>
    <t>우리 1005-202-015309</t>
    <phoneticPr fontId="14" type="noConversion"/>
  </si>
  <si>
    <t>우리 1005-201-565206</t>
    <phoneticPr fontId="14" type="noConversion"/>
  </si>
  <si>
    <t>기업 075-073511-04-011</t>
    <phoneticPr fontId="14" type="noConversion"/>
  </si>
  <si>
    <t>기업 075-073511-04-043</t>
    <phoneticPr fontId="14" type="noConversion"/>
  </si>
  <si>
    <t>국민 085501-01-003086</t>
    <phoneticPr fontId="14" type="noConversion"/>
  </si>
  <si>
    <t>외환 630-005134-262</t>
    <phoneticPr fontId="14" type="noConversion"/>
  </si>
  <si>
    <t>국토교통부 RCMS(OSOS 미등록)</t>
    <phoneticPr fontId="14" type="noConversion"/>
  </si>
  <si>
    <t>학생인건비</t>
    <phoneticPr fontId="14" type="noConversion"/>
  </si>
  <si>
    <t>산통부 RCMS카드결제계좌</t>
    <phoneticPr fontId="14" type="noConversion"/>
  </si>
  <si>
    <t>지체연구비</t>
    <phoneticPr fontId="14" type="noConversion"/>
  </si>
  <si>
    <t>자세히 기재</t>
    <phoneticPr fontId="14" type="noConversion"/>
  </si>
  <si>
    <t>구매종류</t>
    <phoneticPr fontId="14" type="noConversion"/>
  </si>
  <si>
    <t>제공     미제공</t>
    <phoneticPr fontId="14" type="noConversion"/>
  </si>
  <si>
    <t>Ⅰ.사업개요</t>
    <phoneticPr fontId="14" type="noConversion"/>
  </si>
  <si>
    <t>사업명</t>
    <phoneticPr fontId="14" type="noConversion"/>
  </si>
  <si>
    <t>사업기간</t>
    <phoneticPr fontId="14" type="noConversion"/>
  </si>
  <si>
    <t>총사업기간</t>
    <phoneticPr fontId="14" type="noConversion"/>
  </si>
  <si>
    <t>당해년도사업비
(단위 : 백만원)</t>
    <phoneticPr fontId="14" type="noConversion"/>
  </si>
  <si>
    <t>장비 담당</t>
    <phoneticPr fontId="14" type="noConversion"/>
  </si>
  <si>
    <t>연구책임자</t>
    <phoneticPr fontId="14" type="noConversion"/>
  </si>
  <si>
    <t>장비문의번호</t>
    <phoneticPr fontId="14" type="noConversion"/>
  </si>
  <si>
    <t>Ⅱ. 장비개요</t>
    <phoneticPr fontId="14" type="noConversion"/>
  </si>
  <si>
    <t>장비명
(모델명)</t>
    <phoneticPr fontId="14" type="noConversion"/>
  </si>
  <si>
    <t>한글</t>
    <phoneticPr fontId="14" type="noConversion"/>
  </si>
  <si>
    <t>영문</t>
    <phoneticPr fontId="14" type="noConversion"/>
  </si>
  <si>
    <t>장비가격(단위:원)</t>
    <phoneticPr fontId="14" type="noConversion"/>
  </si>
  <si>
    <t>과제번호</t>
    <phoneticPr fontId="14" type="noConversion"/>
  </si>
  <si>
    <t>활용범위</t>
    <phoneticPr fontId="14" type="noConversion"/>
  </si>
  <si>
    <t>장비용도</t>
    <phoneticPr fontId="14" type="noConversion"/>
  </si>
  <si>
    <t>장비상태</t>
    <phoneticPr fontId="14" type="noConversion"/>
  </si>
  <si>
    <t>구축장비
제작업체</t>
    <phoneticPr fontId="14" type="noConversion"/>
  </si>
  <si>
    <t>제작국가</t>
    <phoneticPr fontId="14" type="noConversion"/>
  </si>
  <si>
    <t>제작사</t>
    <phoneticPr fontId="14" type="noConversion"/>
  </si>
  <si>
    <t>연구시설장비 표준분류체제</t>
    <phoneticPr fontId="14" type="noConversion"/>
  </si>
  <si>
    <t>연구시설 장비 분류</t>
    <phoneticPr fontId="14" type="noConversion"/>
  </si>
  <si>
    <t>연구시설·장비 설명</t>
    <phoneticPr fontId="14" type="noConversion"/>
  </si>
  <si>
    <t>연구시설·장비 구성 및 기능</t>
    <phoneticPr fontId="14" type="noConversion"/>
  </si>
  <si>
    <t>연구시설·장비 사용예</t>
    <phoneticPr fontId="14" type="noConversion"/>
  </si>
  <si>
    <t>구     분</t>
    <phoneticPr fontId="14" type="noConversion"/>
  </si>
  <si>
    <t>내     용</t>
    <phoneticPr fontId="14" type="noConversion"/>
  </si>
  <si>
    <t>개발
기간</t>
    <phoneticPr fontId="14" type="noConversion"/>
  </si>
  <si>
    <t>~</t>
    <phoneticPr fontId="14" type="noConversion"/>
  </si>
  <si>
    <t>당해연도기간
('11년사업기간)</t>
    <phoneticPr fontId="14" type="noConversion"/>
  </si>
  <si>
    <t>개발
비중(%)</t>
    <phoneticPr fontId="14" type="noConversion"/>
  </si>
  <si>
    <t>연구비자산
등재번호</t>
    <phoneticPr fontId="14" type="noConversion"/>
  </si>
  <si>
    <t>사진</t>
    <phoneticPr fontId="14" type="noConversion"/>
  </si>
  <si>
    <t>별도 파일로 송부</t>
    <phoneticPr fontId="14" type="noConversion"/>
  </si>
  <si>
    <t>대분류</t>
    <phoneticPr fontId="14" type="noConversion"/>
  </si>
  <si>
    <t>중분류</t>
    <phoneticPr fontId="14" type="noConversion"/>
  </si>
  <si>
    <t>6T분류</t>
    <phoneticPr fontId="14" type="noConversion"/>
  </si>
  <si>
    <r>
      <t xml:space="preserve">개발장비 상세정보
(구매가 아닌 </t>
    </r>
    <r>
      <rPr>
        <u/>
        <sz val="9"/>
        <rFont val="맑은 고딕"/>
        <family val="3"/>
        <charset val="129"/>
        <scheme val="minor"/>
      </rPr>
      <t>개발장비</t>
    </r>
    <r>
      <rPr>
        <sz val="9"/>
        <rFont val="맑은 고딕"/>
        <family val="3"/>
        <charset val="129"/>
        <scheme val="minor"/>
      </rPr>
      <t>일
경우만 기재)</t>
    </r>
    <phoneticPr fontId="14" type="noConversion"/>
  </si>
  <si>
    <t>정부출연</t>
    <phoneticPr fontId="14" type="noConversion"/>
  </si>
  <si>
    <t>지자체부담</t>
    <phoneticPr fontId="14" type="noConversion"/>
  </si>
  <si>
    <t>민간부담</t>
    <phoneticPr fontId="14" type="noConversion"/>
  </si>
  <si>
    <t>합      계</t>
    <phoneticPr fontId="14" type="noConversion"/>
  </si>
  <si>
    <t>장비담당자
핸드폰번호</t>
    <phoneticPr fontId="14" type="noConversion"/>
  </si>
  <si>
    <t>장비담당자
이메일</t>
    <phoneticPr fontId="14" type="noConversion"/>
  </si>
  <si>
    <t>장비명칭 및 모델정식명칭을 기재</t>
    <phoneticPr fontId="14" type="noConversion"/>
  </si>
  <si>
    <t>장비명칭</t>
    <phoneticPr fontId="14" type="noConversion"/>
  </si>
  <si>
    <t>부처명
(지원기관)</t>
    <phoneticPr fontId="14" type="noConversion"/>
  </si>
  <si>
    <t>5대 중점
투자분야</t>
    <phoneticPr fontId="14" type="noConversion"/>
  </si>
  <si>
    <t>조교수</t>
    <phoneticPr fontId="14" type="noConversion"/>
  </si>
  <si>
    <r>
      <t xml:space="preserve">※ </t>
    </r>
    <r>
      <rPr>
        <b/>
        <sz val="8"/>
        <rFont val="맑은 고딕"/>
        <family val="3"/>
        <charset val="129"/>
      </rPr>
      <t xml:space="preserve">&lt;별표 7&gt; </t>
    </r>
    <r>
      <rPr>
        <b/>
        <sz val="8"/>
        <rFont val="맑은 고딕"/>
        <family val="3"/>
        <charset val="129"/>
      </rPr>
      <t>국가별 등급 구분표</t>
    </r>
    <phoneticPr fontId="14" type="noConversion"/>
  </si>
  <si>
    <t>&lt;별표 6&gt; 국외출장여비 체재비 지급표</t>
    <phoneticPr fontId="14" type="noConversion"/>
  </si>
  <si>
    <r>
      <t xml:space="preserve">※ &lt;별표 8&gt; </t>
    </r>
    <r>
      <rPr>
        <b/>
        <sz val="8"/>
        <rFont val="맑은 고딕"/>
        <family val="3"/>
        <charset val="129"/>
      </rPr>
      <t>국외출장준비금</t>
    </r>
    <r>
      <rPr>
        <b/>
        <sz val="8"/>
        <rFont val="맑은 고딕"/>
        <family val="3"/>
        <charset val="129"/>
      </rPr>
      <t xml:space="preserve"> 지급표</t>
    </r>
    <phoneticPr fontId="14" type="noConversion"/>
  </si>
  <si>
    <t>구       분</t>
    <phoneticPr fontId="14" type="noConversion"/>
  </si>
  <si>
    <t>준      비      금</t>
    <phoneticPr fontId="14" type="noConversion"/>
  </si>
  <si>
    <t>여행기간이 15일 미만인 경우</t>
    <phoneticPr fontId="14" type="noConversion"/>
  </si>
  <si>
    <t>여행기간이 15일이상 30일 미만</t>
    <phoneticPr fontId="14" type="noConversion"/>
  </si>
  <si>
    <t>여행기간이 30일 이상인 경우</t>
    <phoneticPr fontId="14" type="noConversion"/>
  </si>
  <si>
    <t>실비(300,000원 이내)</t>
    <phoneticPr fontId="14" type="noConversion"/>
  </si>
  <si>
    <t>실비(200,000원 이내)</t>
    <phoneticPr fontId="14" type="noConversion"/>
  </si>
  <si>
    <t>실비(150,000원 이내)</t>
    <phoneticPr fontId="14" type="noConversion"/>
  </si>
  <si>
    <t>실비(500,000원 이내)</t>
    <phoneticPr fontId="14" type="noConversion"/>
  </si>
  <si>
    <t>실비(250,000원 이내)</t>
    <phoneticPr fontId="14" type="noConversion"/>
  </si>
  <si>
    <t>연구원
(제3호 나)</t>
    <phoneticPr fontId="20" type="noConversion"/>
  </si>
  <si>
    <t>(2호 나)</t>
    <phoneticPr fontId="20" type="noConversion"/>
  </si>
  <si>
    <t>(3호 가) · (3호 나)</t>
    <phoneticPr fontId="20" type="noConversion"/>
  </si>
  <si>
    <t>5. 민간연구비는 실비정산 시 기준액의 2배까지 허용한다.</t>
    <phoneticPr fontId="20" type="noConversion"/>
  </si>
  <si>
    <t>1. 항공 마일리지를 사용하여 항공운임을 절약(증빙자료 첨부)한 교직원에 대하여는 그 절약된 항공운임 범위에서</t>
    <phoneticPr fontId="20" type="noConversion"/>
  </si>
  <si>
    <t>제공     미제공</t>
    <phoneticPr fontId="14" type="noConversion"/>
  </si>
  <si>
    <t>국민연금(개인)</t>
    <phoneticPr fontId="14" type="noConversion"/>
  </si>
  <si>
    <t>건강보험(개인)</t>
    <phoneticPr fontId="14" type="noConversion"/>
  </si>
  <si>
    <t>장기요양(개인)</t>
    <phoneticPr fontId="14" type="noConversion"/>
  </si>
  <si>
    <t>고용보험(개인)</t>
    <phoneticPr fontId="14" type="noConversion"/>
  </si>
  <si>
    <t>신한 140-008-772761</t>
    <phoneticPr fontId="14" type="noConversion"/>
  </si>
  <si>
    <t>신한 140-008-838908</t>
    <phoneticPr fontId="14" type="noConversion"/>
  </si>
  <si>
    <t>신한 140-008-838922</t>
    <phoneticPr fontId="14" type="noConversion"/>
  </si>
  <si>
    <t>신한 140-008-838930</t>
    <phoneticPr fontId="14" type="noConversion"/>
  </si>
  <si>
    <t>신한 140-008-838954</t>
    <phoneticPr fontId="14" type="noConversion"/>
  </si>
  <si>
    <t>국민연금(기관)</t>
    <phoneticPr fontId="14" type="noConversion"/>
  </si>
  <si>
    <t>건강보험(기관)</t>
    <phoneticPr fontId="14" type="noConversion"/>
  </si>
  <si>
    <t>장기요양(기관)</t>
    <phoneticPr fontId="14" type="noConversion"/>
  </si>
  <si>
    <t>고용보험(기관)</t>
    <phoneticPr fontId="14" type="noConversion"/>
  </si>
  <si>
    <t>신한 140-008-015892</t>
    <phoneticPr fontId="14" type="noConversion"/>
  </si>
  <si>
    <t>신한 140-008-015885</t>
    <phoneticPr fontId="14" type="noConversion"/>
  </si>
  <si>
    <t>신한 140-008-015903</t>
    <phoneticPr fontId="14" type="noConversion"/>
  </si>
  <si>
    <t>신한 140-008-015878</t>
    <phoneticPr fontId="14" type="noConversion"/>
  </si>
  <si>
    <t>출장목적</t>
    <phoneticPr fontId="14" type="noConversion"/>
  </si>
  <si>
    <t>연구실</t>
    <phoneticPr fontId="14" type="noConversion"/>
  </si>
  <si>
    <t>동</t>
    <phoneticPr fontId="14" type="noConversion"/>
  </si>
  <si>
    <t>소속학과(부) :</t>
    <phoneticPr fontId="14" type="noConversion"/>
  </si>
  <si>
    <t xml:space="preserve">
구분</t>
    <phoneticPr fontId="14" type="noConversion"/>
  </si>
  <si>
    <t>청구기간</t>
    <phoneticPr fontId="14" type="noConversion"/>
  </si>
  <si>
    <t xml:space="preserve">~ </t>
    <phoneticPr fontId="14" type="noConversion"/>
  </si>
  <si>
    <t>(</t>
    <phoneticPr fontId="14" type="noConversion"/>
  </si>
  <si>
    <t>박</t>
    <phoneticPr fontId="14" type="noConversion"/>
  </si>
  <si>
    <t>일간)</t>
    <phoneticPr fontId="14" type="noConversion"/>
  </si>
  <si>
    <t>출장목적</t>
    <phoneticPr fontId="14" type="noConversion"/>
  </si>
  <si>
    <t>실비
(특실)</t>
    <phoneticPr fontId="14" type="noConversion"/>
  </si>
  <si>
    <t>실비
(특실)</t>
    <phoneticPr fontId="14" type="noConversion"/>
  </si>
  <si>
    <t>10km 당 휘발유 1ℓ</t>
    <phoneticPr fontId="14" type="noConversion"/>
  </si>
  <si>
    <t>이내</t>
    <phoneticPr fontId="14" type="noConversion"/>
  </si>
  <si>
    <t>실비
(일반)</t>
    <phoneticPr fontId="14" type="noConversion"/>
  </si>
  <si>
    <t>실비
(일반)</t>
    <phoneticPr fontId="14" type="noConversion"/>
  </si>
  <si>
    <t>산출내역</t>
    <phoneticPr fontId="20" type="noConversion"/>
  </si>
  <si>
    <t>산출액</t>
    <phoneticPr fontId="14" type="noConversion"/>
  </si>
  <si>
    <t>실신청액</t>
    <phoneticPr fontId="14" type="noConversion"/>
  </si>
  <si>
    <t>비고</t>
    <phoneticPr fontId="14" type="noConversion"/>
  </si>
  <si>
    <t>이내</t>
    <phoneticPr fontId="14" type="noConversion"/>
  </si>
  <si>
    <t>1. 휘발유 가격은 한국석유공사에서 고시된 금액 적용
2. 자가용 이용 출장 시 연료비, 통행료, 주차료 지급
3. 중증장애인의 경우 운임 및 체재비 등을 실비 지급
4. 운임의 할인이 가능한 경우 할인된 요금으로 지급</t>
    <phoneticPr fontId="14" type="noConversion"/>
  </si>
  <si>
    <t>제공     미제공</t>
    <phoneticPr fontId="14" type="noConversion"/>
  </si>
  <si>
    <t>제공     미제공</t>
    <phoneticPr fontId="14" type="noConversion"/>
  </si>
  <si>
    <t>합계</t>
    <phoneticPr fontId="14" type="noConversion"/>
  </si>
  <si>
    <t>계좌이체지급액
(카드사용제외)</t>
    <phoneticPr fontId="14" type="noConversion"/>
  </si>
  <si>
    <t>연구비(법인)카드지급액
(카드사용분)</t>
    <phoneticPr fontId="14" type="noConversion"/>
  </si>
  <si>
    <t>위와 같이 국내 여비를 신청합니다.</t>
    <phoneticPr fontId="14" type="noConversion"/>
  </si>
  <si>
    <t>연구책임자</t>
    <phoneticPr fontId="14" type="noConversion"/>
  </si>
  <si>
    <t>(인)</t>
    <phoneticPr fontId="14" type="noConversion"/>
  </si>
  <si>
    <t>아시아·대양주</t>
  </si>
  <si>
    <t>주민
등록번호</t>
  </si>
  <si>
    <t xml:space="preserve">   할인정액으로 지급한 경우에는 정산하지 않는다.</t>
    <phoneticPr fontId="20" type="noConversion"/>
  </si>
  <si>
    <t xml:space="preserve">   2분의 1을 넘지 아니하는 범위에서 여비를 추가로 지급할 수 있
다. 다만, 학회 등 주최기관에서 지정한 숙소에서</t>
    <phoneticPr fontId="14" type="noConversion"/>
  </si>
  <si>
    <t xml:space="preserve">   반드시 숙박하여야 하는 등 부득이한 사
유를 입증할 수 있는 서류를 첨부하여야 한다.</t>
    <phoneticPr fontId="14" type="noConversion"/>
  </si>
  <si>
    <t xml:space="preserve">5. 국외 출장 시 부득이한 사유로 숙박비 및 식비의 상한액을 초과하여 여비를 지출하였을
때에는 숙박비 및 식비의 </t>
    <phoneticPr fontId="20" type="noConversion"/>
  </si>
  <si>
    <t>4. 숙박비나 식비 등 체재비를 외부에서 지원하는 경우에는 해당 체재비를 공제하여 신청
하여야 하며, 식비를 일부</t>
    <phoneticPr fontId="20" type="noConversion"/>
  </si>
  <si>
    <t xml:space="preserve">   지원하는 경우, 본교 기준의 1일(日) 식비에서 3분의 1로 나누어
(1식(食)) 해당 식비를 계산하여 신청할 수 있다.</t>
    <phoneticPr fontId="14" type="noConversion"/>
  </si>
  <si>
    <t>계</t>
    <phoneticPr fontId="14" type="noConversion"/>
  </si>
  <si>
    <t>주 무</t>
    <phoneticPr fontId="14" type="noConversion"/>
  </si>
  <si>
    <t>소 장</t>
    <phoneticPr fontId="14" type="noConversion"/>
  </si>
  <si>
    <t>학 장</t>
    <phoneticPr fontId="14" type="noConversion"/>
  </si>
  <si>
    <t>전결</t>
    <phoneticPr fontId="14" type="noConversion"/>
  </si>
  <si>
    <t>구분</t>
    <phoneticPr fontId="14" type="noConversion"/>
  </si>
  <si>
    <t>변경전</t>
    <phoneticPr fontId="14" type="noConversion"/>
  </si>
  <si>
    <t>변경후</t>
    <phoneticPr fontId="14" type="noConversion"/>
  </si>
  <si>
    <t>변경사유</t>
    <phoneticPr fontId="14" type="noConversion"/>
  </si>
  <si>
    <t>연구에 필요한 사유를
구체적으로 기재요망</t>
    <phoneticPr fontId="14" type="noConversion"/>
  </si>
  <si>
    <t>상기와 같이 연구수행계획의 변경을 신청합니다.</t>
    <phoneticPr fontId="14" type="noConversion"/>
  </si>
  <si>
    <t>연구책임자 :</t>
    <phoneticPr fontId="14" type="noConversion"/>
  </si>
  <si>
    <t>(인)</t>
    <phoneticPr fontId="14" type="noConversion"/>
  </si>
  <si>
    <t>귀하</t>
    <phoneticPr fontId="14" type="noConversion"/>
  </si>
  <si>
    <r>
      <t xml:space="preserve">예)
1. 피도튜브 1개 300만원
2. 영상모뎀 1개 200만원
3. </t>
    </r>
    <r>
      <rPr>
        <b/>
        <sz val="9"/>
        <rFont val="맑은 고딕"/>
        <family val="3"/>
        <charset val="129"/>
      </rPr>
      <t>GPS센서 1개 400만원(추가)
총 900만원</t>
    </r>
    <phoneticPr fontId="14" type="noConversion"/>
  </si>
  <si>
    <r>
      <t xml:space="preserve">예)
1. 피도튜브 1개 300만원
2. 영상 모뎀 2개 300만원=600만원
</t>
    </r>
    <r>
      <rPr>
        <b/>
        <sz val="9"/>
        <rFont val="맑은 고딕"/>
        <family val="3"/>
        <charset val="129"/>
      </rPr>
      <t>총 900만원</t>
    </r>
    <phoneticPr fontId="14" type="noConversion"/>
  </si>
  <si>
    <t>6. 민간연구비는 실비정산 시 기준액의 2배까지 허용한다.</t>
    <phoneticPr fontId="20" type="noConversion"/>
  </si>
  <si>
    <t>내국인</t>
  </si>
  <si>
    <t>운전자</t>
    <phoneticPr fontId="14" type="noConversion"/>
  </si>
  <si>
    <t>※ 입금시 "서울대연구책임자"로 입금됨(별도 입금자 요구시 비고란 기재 요망 / 가상계좌 입금 불가)
※ 별도 통장사본 및 신청서에 계좌번호 입력시 미제출</t>
    <phoneticPr fontId="14" type="noConversion"/>
  </si>
  <si>
    <t>입 금 계 좌 내 역 서</t>
    <phoneticPr fontId="14" type="noConversion"/>
  </si>
  <si>
    <t>연구사용계획 변경신청서</t>
    <phoneticPr fontId="14" type="noConversion"/>
  </si>
  <si>
    <t>◦ [별지 1호]연구비 청구서
◦ [별지 1-1호]입금계좌내역서-해당시
◦ [별지 1-2호]영수증 첨부지-해당시
◦ 연구비카드매출전표(카드)
◦ 전자세금계산서(계좌이체)
◦ 거래명세표
◦ 통장사본 및 사업자등록증(계좌이체)</t>
  </si>
  <si>
    <t>◦ 연구비카드매출전표(카드) / 전자세금계산서(계좌이체)
◦ 거래명세표
◦ 통장사본 및 사업자등록증(계좌이체)
◦ 교육기관 발급 교육비 수납영수증
◦ 교육수료증</t>
  </si>
  <si>
    <t>◦ 연구비카드매출전표(카드) / 전자세금계산서(계좌이체)
◦ 거래명세표
◦ 통장사본 및 사업자등록증(계좌이체)
◦ 기술정보수집 내용 또는 특허조사내용</t>
  </si>
  <si>
    <t>◦ 연구비카드매출전표(카드) / 전자세금계산서(계좌이체)
◦ 거래명세표
◦ 통장사본 및 사업자등록증(계좌이체)
◦ 행사개최 관련 증빙서류(팜플렛 등)</t>
  </si>
  <si>
    <t xml:space="preserve">◦ 연구비카드매출전표(카드) / 전자세금계산서(계좌이체)
◦ 거래명세표
◦ 통장사본 및 세금계산서(계좌이체)
◦ 참가자의 성명이 명시된 학회등록비 영수증
  (참가자의 성명이 명시되지 않은 경우 팜플렛, 참가사진, 명찰 등 가운데 하나 제출) </t>
  </si>
  <si>
    <t>◦ 연구비카드매출전표(카드) / 전자세금계산서(계좌이체)
◦ 거래명세표
◦ 통장사본 및 사업자등록증(계좌이체)
◦ 인쇄·복사비 관련 인쇄물 표지 사본</t>
  </si>
  <si>
    <t>◦ 연구비카드매출전표(카드) / 전자세금계산서(계좌이체)
◦ 거래명세표
◦ 통장사본 및 사업자등록증(계좌이체)
◦ 기술도입계약서 및 기술검수조서</t>
  </si>
  <si>
    <t>◦ 연구비카드매출전표(카드) / 전자세금계산서(계좌이체)
◦ 거래명세표
◦ 통장사본 및 사업자등록증(계좌이체)</t>
  </si>
  <si>
    <t>제출 서류</t>
    <phoneticPr fontId="14" type="noConversion"/>
  </si>
  <si>
    <t>야근/특근 식대 집행내역서</t>
    <phoneticPr fontId="14" type="noConversion"/>
  </si>
  <si>
    <t>연구원</t>
  </si>
  <si>
    <t>00</t>
    <phoneticPr fontId="14" type="noConversion"/>
  </si>
  <si>
    <t>■ 작  성  자 :</t>
    <phoneticPr fontId="14" type="noConversion"/>
  </si>
  <si>
    <t>학회·세미나 개최비는 연구과제 수행과 직접적인 관련이 있는 경우에 한하여 실 소요 경비를 기준으로 계상한다.</t>
    <phoneticPr fontId="14" type="noConversion"/>
  </si>
  <si>
    <t>(</t>
    <phoneticPr fontId="14" type="noConversion"/>
  </si>
  <si>
    <t>~</t>
    <phoneticPr fontId="14" type="noConversion"/>
  </si>
  <si>
    <t>설 치  장 소</t>
    <phoneticPr fontId="14" type="noConversion"/>
  </si>
  <si>
    <t>교수</t>
  </si>
  <si>
    <t>실비 상한으로 해당 사항 없음</t>
  </si>
  <si>
    <t>■ 작  성  자 :</t>
    <phoneticPr fontId="14" type="noConversion"/>
  </si>
  <si>
    <t>내자</t>
  </si>
  <si>
    <t>EA(개)</t>
  </si>
  <si>
    <t xml:space="preserve">1. 항공마일리지를 사용하여 항공운임을 절약(증빙자료 첨부)한 교직원에 대하여는 그 절약된 항공운임 범위에서 일비의 50퍼센트를 추가로 지급할 수 있다.
2. 숙박비는 실비 상한액에도 불구하고 실비 상한액의 80퍼센트 정액(이하 “할인정액”이라 한다)으로 지급할 수 있으며, 할인정액으로 지급한 경우에는 정산하지 않는다. 
3. 여행 중 해당국가 환율이 급등한 경우, 숙박비·식비를 사후 정산하여 차액을 지급할 수 있다.
4. USD 환율은 외환은행 현재고시율로 지급하고, 사전지급일 경우는 청구 당시의 기준으로 지급하며, 부득이하게 사후에 지급한 경우는 출장 시작 전일 기준으로 적용한다. 환산단위는 일원단위로 올림하여 10원단위로 계산한다. </t>
    <phoneticPr fontId="14" type="noConversion"/>
  </si>
  <si>
    <t>환율조회 바로가기</t>
    <phoneticPr fontId="14" type="noConversion"/>
  </si>
  <si>
    <t>광역시</t>
  </si>
  <si>
    <t>인천</t>
  </si>
  <si>
    <t>과천</t>
  </si>
  <si>
    <t>수원</t>
  </si>
  <si>
    <t>군포</t>
  </si>
  <si>
    <t>성남</t>
  </si>
  <si>
    <t>경기남부</t>
  </si>
  <si>
    <t>용인</t>
  </si>
  <si>
    <t>안산</t>
  </si>
  <si>
    <t>안양</t>
  </si>
  <si>
    <t>안성</t>
  </si>
  <si>
    <t>평택</t>
  </si>
  <si>
    <t>오산</t>
  </si>
  <si>
    <t>시흥</t>
  </si>
  <si>
    <t>경기북부</t>
  </si>
  <si>
    <t>고양</t>
  </si>
  <si>
    <t>파주</t>
  </si>
  <si>
    <t>동두천</t>
  </si>
  <si>
    <t>의정부</t>
  </si>
  <si>
    <t>남양주</t>
  </si>
  <si>
    <t>경기서부</t>
  </si>
  <si>
    <t>김포</t>
  </si>
  <si>
    <t>부천</t>
  </si>
  <si>
    <t>광명</t>
  </si>
  <si>
    <t>경기동부</t>
  </si>
  <si>
    <t>이천</t>
  </si>
  <si>
    <t>충청권</t>
  </si>
  <si>
    <t>대전</t>
  </si>
  <si>
    <t>천안</t>
  </si>
  <si>
    <t>세종</t>
  </si>
  <si>
    <t>공주</t>
  </si>
  <si>
    <t>논산</t>
  </si>
  <si>
    <t>계룡</t>
  </si>
  <si>
    <t>보령</t>
  </si>
  <si>
    <t>아산</t>
  </si>
  <si>
    <t>서산</t>
  </si>
  <si>
    <t>당진</t>
  </si>
  <si>
    <t>제천</t>
  </si>
  <si>
    <t>충주</t>
  </si>
  <si>
    <t>전라권</t>
  </si>
  <si>
    <t>남원</t>
  </si>
  <si>
    <t>김제</t>
  </si>
  <si>
    <t>정읍</t>
  </si>
  <si>
    <t>익산</t>
  </si>
  <si>
    <t>군산</t>
  </si>
  <si>
    <t>목포</t>
  </si>
  <si>
    <t>여수</t>
  </si>
  <si>
    <t>광양</t>
  </si>
  <si>
    <t>순천</t>
  </si>
  <si>
    <t>나주</t>
  </si>
  <si>
    <t>강원권</t>
  </si>
  <si>
    <t>원주</t>
  </si>
  <si>
    <t>강릉</t>
  </si>
  <si>
    <t>태백</t>
  </si>
  <si>
    <t>속초</t>
  </si>
  <si>
    <t>삼척</t>
  </si>
  <si>
    <t>춘천</t>
  </si>
  <si>
    <t>동해</t>
  </si>
  <si>
    <t>경상권</t>
  </si>
  <si>
    <t>안동</t>
  </si>
  <si>
    <t>구미</t>
  </si>
  <si>
    <t>포항</t>
  </si>
  <si>
    <t>영천</t>
  </si>
  <si>
    <t>영주</t>
  </si>
  <si>
    <t>경주</t>
  </si>
  <si>
    <t>김천</t>
  </si>
  <si>
    <t>경산</t>
  </si>
  <si>
    <t>상주</t>
  </si>
  <si>
    <t>문경</t>
  </si>
  <si>
    <t>진주</t>
  </si>
  <si>
    <t>통영</t>
  </si>
  <si>
    <t>사천</t>
  </si>
  <si>
    <t>김해</t>
  </si>
  <si>
    <t>밀양</t>
  </si>
  <si>
    <t>거제</t>
  </si>
  <si>
    <t>창원</t>
  </si>
  <si>
    <t>양산</t>
  </si>
  <si>
    <t>부산</t>
  </si>
  <si>
    <t>대구</t>
  </si>
  <si>
    <t>울산</t>
  </si>
  <si>
    <t>지역</t>
  </si>
  <si>
    <t>도시</t>
  </si>
  <si>
    <t>통상거리</t>
  </si>
  <si>
    <t>왕복</t>
  </si>
  <si>
    <t>구분</t>
    <phoneticPr fontId="14" type="noConversion"/>
  </si>
  <si>
    <t>도착</t>
    <phoneticPr fontId="14" type="noConversion"/>
  </si>
  <si>
    <t>통상거리</t>
    <phoneticPr fontId="14" type="noConversion"/>
  </si>
  <si>
    <t>왕복</t>
    <phoneticPr fontId="14" type="noConversion"/>
  </si>
  <si>
    <t>광역시</t>
    <phoneticPr fontId="14" type="noConversion"/>
  </si>
  <si>
    <t>인천</t>
    <phoneticPr fontId="14" type="noConversion"/>
  </si>
  <si>
    <t>전라권</t>
    <phoneticPr fontId="14" type="noConversion"/>
  </si>
  <si>
    <t>김제</t>
    <phoneticPr fontId="14" type="noConversion"/>
  </si>
  <si>
    <t>과천</t>
    <phoneticPr fontId="14" type="noConversion"/>
  </si>
  <si>
    <t>수원</t>
    <phoneticPr fontId="14" type="noConversion"/>
  </si>
  <si>
    <t>군포</t>
    <phoneticPr fontId="14" type="noConversion"/>
  </si>
  <si>
    <t>성남</t>
    <phoneticPr fontId="14" type="noConversion"/>
  </si>
  <si>
    <t>용인</t>
    <phoneticPr fontId="14" type="noConversion"/>
  </si>
  <si>
    <t>안산</t>
    <phoneticPr fontId="14" type="noConversion"/>
  </si>
  <si>
    <t>안양</t>
    <phoneticPr fontId="14" type="noConversion"/>
  </si>
  <si>
    <t>안성</t>
    <phoneticPr fontId="14" type="noConversion"/>
  </si>
  <si>
    <t>평택</t>
    <phoneticPr fontId="14" type="noConversion"/>
  </si>
  <si>
    <t>오산</t>
    <phoneticPr fontId="14" type="noConversion"/>
  </si>
  <si>
    <t>시흥</t>
    <phoneticPr fontId="14" type="noConversion"/>
  </si>
  <si>
    <t>고양</t>
    <phoneticPr fontId="14" type="noConversion"/>
  </si>
  <si>
    <t>파주</t>
    <phoneticPr fontId="14" type="noConversion"/>
  </si>
  <si>
    <t>동두천</t>
    <phoneticPr fontId="14" type="noConversion"/>
  </si>
  <si>
    <t>의정부</t>
    <phoneticPr fontId="14" type="noConversion"/>
  </si>
  <si>
    <t>남양주</t>
    <phoneticPr fontId="14" type="noConversion"/>
  </si>
  <si>
    <t>구리</t>
    <phoneticPr fontId="14" type="noConversion"/>
  </si>
  <si>
    <t>김포</t>
    <phoneticPr fontId="14" type="noConversion"/>
  </si>
  <si>
    <t>부천</t>
    <phoneticPr fontId="14" type="noConversion"/>
  </si>
  <si>
    <t>이천</t>
    <phoneticPr fontId="14" type="noConversion"/>
  </si>
  <si>
    <t>대전</t>
    <phoneticPr fontId="14" type="noConversion"/>
  </si>
  <si>
    <t>천안</t>
    <phoneticPr fontId="14" type="noConversion"/>
  </si>
  <si>
    <t>세종</t>
    <phoneticPr fontId="14" type="noConversion"/>
  </si>
  <si>
    <t>공주</t>
    <phoneticPr fontId="14" type="noConversion"/>
  </si>
  <si>
    <t>논산</t>
    <phoneticPr fontId="14" type="noConversion"/>
  </si>
  <si>
    <t>계룡</t>
    <phoneticPr fontId="14" type="noConversion"/>
  </si>
  <si>
    <t>보령</t>
    <phoneticPr fontId="14" type="noConversion"/>
  </si>
  <si>
    <t>아산</t>
    <phoneticPr fontId="14" type="noConversion"/>
  </si>
  <si>
    <t>서산</t>
    <phoneticPr fontId="14" type="noConversion"/>
  </si>
  <si>
    <t>당진</t>
    <phoneticPr fontId="14" type="noConversion"/>
  </si>
  <si>
    <t>제천</t>
    <phoneticPr fontId="14" type="noConversion"/>
  </si>
  <si>
    <t>청주</t>
    <phoneticPr fontId="14" type="noConversion"/>
  </si>
  <si>
    <t>충주</t>
    <phoneticPr fontId="14" type="noConversion"/>
  </si>
  <si>
    <t>전주</t>
    <phoneticPr fontId="14" type="noConversion"/>
  </si>
  <si>
    <t>남원</t>
    <phoneticPr fontId="14" type="noConversion"/>
  </si>
  <si>
    <t>경기남부</t>
    <phoneticPr fontId="14" type="noConversion"/>
  </si>
  <si>
    <t>경기북부</t>
    <phoneticPr fontId="14" type="noConversion"/>
  </si>
  <si>
    <t>경기서부</t>
    <phoneticPr fontId="14" type="noConversion"/>
  </si>
  <si>
    <t>광명</t>
    <phoneticPr fontId="14" type="noConversion"/>
  </si>
  <si>
    <t>경기동부</t>
    <phoneticPr fontId="14" type="noConversion"/>
  </si>
  <si>
    <t>충천권</t>
    <phoneticPr fontId="14" type="noConversion"/>
  </si>
  <si>
    <t>정읍</t>
    <phoneticPr fontId="14" type="noConversion"/>
  </si>
  <si>
    <t>익산</t>
    <phoneticPr fontId="14" type="noConversion"/>
  </si>
  <si>
    <t>군산</t>
    <phoneticPr fontId="14" type="noConversion"/>
  </si>
  <si>
    <t>목포</t>
    <phoneticPr fontId="14" type="noConversion"/>
  </si>
  <si>
    <t>여수</t>
    <phoneticPr fontId="14" type="noConversion"/>
  </si>
  <si>
    <t>광양</t>
    <phoneticPr fontId="14" type="noConversion"/>
  </si>
  <si>
    <t>순천</t>
    <phoneticPr fontId="14" type="noConversion"/>
  </si>
  <si>
    <t>나주</t>
    <phoneticPr fontId="14" type="noConversion"/>
  </si>
  <si>
    <t>원주</t>
    <phoneticPr fontId="14" type="noConversion"/>
  </si>
  <si>
    <t>강릉</t>
    <phoneticPr fontId="14" type="noConversion"/>
  </si>
  <si>
    <t>태백</t>
    <phoneticPr fontId="14" type="noConversion"/>
  </si>
  <si>
    <t>속초</t>
    <phoneticPr fontId="14" type="noConversion"/>
  </si>
  <si>
    <t>삼척</t>
    <phoneticPr fontId="14" type="noConversion"/>
  </si>
  <si>
    <t>춘천</t>
    <phoneticPr fontId="14" type="noConversion"/>
  </si>
  <si>
    <t>동해</t>
    <phoneticPr fontId="14" type="noConversion"/>
  </si>
  <si>
    <t>안동</t>
    <phoneticPr fontId="14" type="noConversion"/>
  </si>
  <si>
    <t>구미</t>
    <phoneticPr fontId="14" type="noConversion"/>
  </si>
  <si>
    <t>포항</t>
    <phoneticPr fontId="14" type="noConversion"/>
  </si>
  <si>
    <t>영천</t>
    <phoneticPr fontId="14" type="noConversion"/>
  </si>
  <si>
    <t>영주</t>
    <phoneticPr fontId="14" type="noConversion"/>
  </si>
  <si>
    <t>경주</t>
    <phoneticPr fontId="14" type="noConversion"/>
  </si>
  <si>
    <t>상주</t>
    <phoneticPr fontId="14" type="noConversion"/>
  </si>
  <si>
    <t>문경</t>
    <phoneticPr fontId="14" type="noConversion"/>
  </si>
  <si>
    <t>진주</t>
    <phoneticPr fontId="14" type="noConversion"/>
  </si>
  <si>
    <t>통영</t>
    <phoneticPr fontId="14" type="noConversion"/>
  </si>
  <si>
    <t>사천</t>
    <phoneticPr fontId="14" type="noConversion"/>
  </si>
  <si>
    <t>김해</t>
    <phoneticPr fontId="14" type="noConversion"/>
  </si>
  <si>
    <t>밀양</t>
    <phoneticPr fontId="14" type="noConversion"/>
  </si>
  <si>
    <t>거제</t>
    <phoneticPr fontId="14" type="noConversion"/>
  </si>
  <si>
    <t>창원</t>
    <phoneticPr fontId="14" type="noConversion"/>
  </si>
  <si>
    <t>양산</t>
    <phoneticPr fontId="14" type="noConversion"/>
  </si>
  <si>
    <t>부산</t>
    <phoneticPr fontId="14" type="noConversion"/>
  </si>
  <si>
    <t>울산</t>
    <phoneticPr fontId="14" type="noConversion"/>
  </si>
  <si>
    <t>경산</t>
    <phoneticPr fontId="14" type="noConversion"/>
  </si>
  <si>
    <t>김천</t>
    <phoneticPr fontId="14" type="noConversion"/>
  </si>
  <si>
    <t>대구</t>
    <phoneticPr fontId="14" type="noConversion"/>
  </si>
  <si>
    <t>강원권</t>
    <phoneticPr fontId="14" type="noConversion"/>
  </si>
  <si>
    <t>경상권</t>
    <phoneticPr fontId="14" type="noConversion"/>
  </si>
  <si>
    <r>
      <t>※국내 도시간</t>
    </r>
    <r>
      <rPr>
        <sz val="10"/>
        <color indexed="8"/>
        <rFont val="맑은 고딕"/>
        <family val="3"/>
        <charset val="129"/>
      </rPr>
      <t xml:space="preserve"> 통상적 거리</t>
    </r>
    <phoneticPr fontId="14" type="noConversion"/>
  </si>
  <si>
    <r>
      <t>□ 통상적</t>
    </r>
    <r>
      <rPr>
        <sz val="10"/>
        <color indexed="8"/>
        <rFont val="맑은 고딕"/>
        <family val="3"/>
        <charset val="129"/>
      </rPr>
      <t xml:space="preserve"> 거리(서울대학교 관악캠퍼스 기준)</t>
    </r>
    <phoneticPr fontId="14" type="noConversion"/>
  </si>
  <si>
    <t>□ 통상적 거리(서울대학교 연건캠퍼스 기준)</t>
    <phoneticPr fontId="14" type="noConversion"/>
  </si>
  <si>
    <t>6. 자가 운임 시 국내 도시 간 통상적 거리로 청구한 경우 거리정보내역서는 생략이 가능하다.
   - 고속도로 통행료는 영수증 제출 시 인정함
   - 군, 구, 읍 단위는 거리정보 내역서 첨부</t>
    <phoneticPr fontId="20" type="noConversion"/>
  </si>
  <si>
    <t>* 숙박비, 운임 영수증 첨부
* 자가운임 신청 시 여행거리, 유가 증빙 첨부
* 자가 운임 신청 시 국내 도시 간 통상적 거리로 청구한 경우 거리정보내역서는 생략 가능(고속도로 통행료는 영수증 제출 시 인정함, 군, 구, 읍 단위는 거리정보 내역서 첨부)</t>
    <phoneticPr fontId="14" type="noConversion"/>
  </si>
  <si>
    <t>연번</t>
    <phoneticPr fontId="14" type="noConversion"/>
  </si>
  <si>
    <t>지도교수</t>
    <phoneticPr fontId="14" type="noConversion"/>
  </si>
  <si>
    <t>소속</t>
    <phoneticPr fontId="14" type="noConversion"/>
  </si>
  <si>
    <t>성명</t>
    <phoneticPr fontId="14" type="noConversion"/>
  </si>
  <si>
    <t>영문성명</t>
    <phoneticPr fontId="14" type="noConversion"/>
  </si>
  <si>
    <t>학번</t>
    <phoneticPr fontId="14" type="noConversion"/>
  </si>
  <si>
    <t>생년월일</t>
    <phoneticPr fontId="14" type="noConversion"/>
  </si>
  <si>
    <t>주민등록뒤</t>
    <phoneticPr fontId="14" type="noConversion"/>
  </si>
  <si>
    <t>내선전화</t>
    <phoneticPr fontId="14" type="noConversion"/>
  </si>
  <si>
    <t>핸드폰</t>
    <phoneticPr fontId="14" type="noConversion"/>
  </si>
  <si>
    <t>이메일</t>
    <phoneticPr fontId="14" type="noConversion"/>
  </si>
  <si>
    <t>동(연구실)</t>
    <phoneticPr fontId="14" type="noConversion"/>
  </si>
  <si>
    <t>호(연구실)</t>
    <phoneticPr fontId="14" type="noConversion"/>
  </si>
  <si>
    <t>직급(과정)</t>
    <phoneticPr fontId="14" type="noConversion"/>
  </si>
  <si>
    <t>연구실명</t>
    <phoneticPr fontId="14" type="noConversion"/>
  </si>
  <si>
    <t>연구책임자   :</t>
    <phoneticPr fontId="14" type="noConversion"/>
  </si>
  <si>
    <t xml:space="preserve"> 목      차 </t>
    <phoneticPr fontId="14" type="noConversion"/>
  </si>
  <si>
    <t>서식</t>
    <phoneticPr fontId="14" type="noConversion"/>
  </si>
  <si>
    <t>서식명</t>
    <phoneticPr fontId="14" type="noConversion"/>
  </si>
  <si>
    <t>sheet 번호</t>
    <phoneticPr fontId="14" type="noConversion"/>
  </si>
  <si>
    <t>공통</t>
    <phoneticPr fontId="14" type="noConversion"/>
  </si>
  <si>
    <t>별지 1호</t>
    <phoneticPr fontId="14" type="noConversion"/>
  </si>
  <si>
    <t>연구비 청구서</t>
    <phoneticPr fontId="14" type="noConversion"/>
  </si>
  <si>
    <t>별지 1-1호</t>
    <phoneticPr fontId="14" type="noConversion"/>
  </si>
  <si>
    <t>입금계좌내역서</t>
    <phoneticPr fontId="14" type="noConversion"/>
  </si>
  <si>
    <t>1-1</t>
    <phoneticPr fontId="14" type="noConversion"/>
  </si>
  <si>
    <t>별지 1-2호</t>
    <phoneticPr fontId="14" type="noConversion"/>
  </si>
  <si>
    <t>영수증 첨부지</t>
    <phoneticPr fontId="14" type="noConversion"/>
  </si>
  <si>
    <t>1-2</t>
    <phoneticPr fontId="14" type="noConversion"/>
  </si>
  <si>
    <t>연구계획 관련</t>
    <phoneticPr fontId="14" type="noConversion"/>
  </si>
  <si>
    <t>별지 2호</t>
    <phoneticPr fontId="14" type="noConversion"/>
  </si>
  <si>
    <t>실행예산변경신청서</t>
    <phoneticPr fontId="14" type="noConversion"/>
  </si>
  <si>
    <t>별지 2-1호</t>
    <phoneticPr fontId="14" type="noConversion"/>
  </si>
  <si>
    <t>연구사용계획 변경신청서</t>
    <phoneticPr fontId="14" type="noConversion"/>
  </si>
  <si>
    <t>2-1</t>
    <phoneticPr fontId="14" type="noConversion"/>
  </si>
  <si>
    <t>인건비 청구</t>
    <phoneticPr fontId="14" type="noConversion"/>
  </si>
  <si>
    <t>별지 3호</t>
    <phoneticPr fontId="14" type="noConversion"/>
  </si>
  <si>
    <t>3</t>
    <phoneticPr fontId="14" type="noConversion"/>
  </si>
  <si>
    <t>별지 3-1호</t>
    <phoneticPr fontId="14" type="noConversion"/>
  </si>
  <si>
    <t>3-1</t>
    <phoneticPr fontId="14" type="noConversion"/>
  </si>
  <si>
    <t>별지 3-2호</t>
    <phoneticPr fontId="14" type="noConversion"/>
  </si>
  <si>
    <t>3-2</t>
    <phoneticPr fontId="14" type="noConversion"/>
  </si>
  <si>
    <t>3-3</t>
    <phoneticPr fontId="14" type="noConversion"/>
  </si>
  <si>
    <t>3-4</t>
    <phoneticPr fontId="14" type="noConversion"/>
  </si>
  <si>
    <t>여비 청구</t>
    <phoneticPr fontId="14" type="noConversion"/>
  </si>
  <si>
    <t>별지 4호</t>
    <phoneticPr fontId="14" type="noConversion"/>
  </si>
  <si>
    <t>별지 4-1호</t>
    <phoneticPr fontId="14" type="noConversion"/>
  </si>
  <si>
    <t>국내 여비 신청서</t>
    <phoneticPr fontId="14" type="noConversion"/>
  </si>
  <si>
    <t>4-1</t>
    <phoneticPr fontId="14" type="noConversion"/>
  </si>
  <si>
    <t>별지 4-2호</t>
    <phoneticPr fontId="14" type="noConversion"/>
  </si>
  <si>
    <t>여비 관련 서류</t>
    <phoneticPr fontId="14" type="noConversion"/>
  </si>
  <si>
    <t>국립대학법인 서울대학교 여비 규정</t>
    <phoneticPr fontId="14" type="noConversion"/>
  </si>
  <si>
    <t>물품 구매 청구</t>
    <phoneticPr fontId="14" type="noConversion"/>
  </si>
  <si>
    <t>별지 6호</t>
    <phoneticPr fontId="14" type="noConversion"/>
  </si>
  <si>
    <t>재량구매 검사검수신청서</t>
    <phoneticPr fontId="14" type="noConversion"/>
  </si>
  <si>
    <t>용도 설명서</t>
    <phoneticPr fontId="14" type="noConversion"/>
  </si>
  <si>
    <t>구매규격서</t>
    <phoneticPr fontId="14" type="noConversion"/>
  </si>
  <si>
    <t>도서관리대장</t>
    <phoneticPr fontId="14" type="noConversion"/>
  </si>
  <si>
    <t>8</t>
    <phoneticPr fontId="14" type="noConversion"/>
  </si>
  <si>
    <t>10</t>
    <phoneticPr fontId="14" type="noConversion"/>
  </si>
  <si>
    <t>야근/특근 식대 집행내역서</t>
    <phoneticPr fontId="14" type="noConversion"/>
  </si>
  <si>
    <t>세목</t>
    <phoneticPr fontId="14" type="noConversion"/>
  </si>
  <si>
    <t>세세목</t>
    <phoneticPr fontId="14" type="noConversion"/>
  </si>
  <si>
    <t>참고사항</t>
    <phoneticPr fontId="14" type="noConversion"/>
  </si>
  <si>
    <t>연구비 증빙</t>
    <phoneticPr fontId="14" type="noConversion"/>
  </si>
  <si>
    <t>예산변경 및
연구내용 변경</t>
    <phoneticPr fontId="14" type="noConversion"/>
  </si>
  <si>
    <t>◦ [별지 2호]실행예산변경신청서
◦ [별지 2-1호]연구사용계획 변경신청서</t>
    <phoneticPr fontId="14" type="noConversion"/>
  </si>
  <si>
    <t>◦ 사전 변경 원칙</t>
    <phoneticPr fontId="14" type="noConversion"/>
  </si>
  <si>
    <t>외화송금신청서</t>
    <phoneticPr fontId="14" type="noConversion"/>
  </si>
  <si>
    <t>직접비</t>
    <phoneticPr fontId="14" type="noConversion"/>
  </si>
  <si>
    <t>인건비</t>
    <phoneticPr fontId="14" type="noConversion"/>
  </si>
  <si>
    <t>내부인건비</t>
    <phoneticPr fontId="14" type="noConversion"/>
  </si>
  <si>
    <t>외부인건비</t>
    <phoneticPr fontId="14" type="noConversion"/>
  </si>
  <si>
    <t>학생인건비</t>
    <phoneticPr fontId="14" type="noConversion"/>
  </si>
  <si>
    <t>인건비</t>
    <phoneticPr fontId="14" type="noConversion"/>
  </si>
  <si>
    <t>연구장비 및 시설비/
시약·재료구입비/
전산처리·관리비/
시작품 등 제작경비</t>
    <phoneticPr fontId="14" type="noConversion"/>
  </si>
  <si>
    <t>구매 시</t>
    <phoneticPr fontId="14" type="noConversion"/>
  </si>
  <si>
    <t>연구비 청구 시</t>
    <phoneticPr fontId="14" type="noConversion"/>
  </si>
  <si>
    <t>구매소요시일</t>
    <phoneticPr fontId="14" type="noConversion"/>
  </si>
  <si>
    <t>연구실 재량</t>
    <phoneticPr fontId="14" type="noConversion"/>
  </si>
  <si>
    <t>구매 시</t>
    <phoneticPr fontId="14" type="noConversion"/>
  </si>
  <si>
    <t>연구비 청구 시</t>
    <phoneticPr fontId="14" type="noConversion"/>
  </si>
  <si>
    <t>구매소요시일</t>
    <phoneticPr fontId="14" type="noConversion"/>
  </si>
  <si>
    <t>일주일 이상</t>
    <phoneticPr fontId="14" type="noConversion"/>
  </si>
  <si>
    <t>구매 시</t>
    <phoneticPr fontId="14" type="noConversion"/>
  </si>
  <si>
    <t>구매소요시일</t>
    <phoneticPr fontId="14" type="noConversion"/>
  </si>
  <si>
    <t>한달 이상 소요</t>
    <phoneticPr fontId="14" type="noConversion"/>
  </si>
  <si>
    <t>연구활동비</t>
    <phoneticPr fontId="14" type="noConversion"/>
  </si>
  <si>
    <t>국외출장여비</t>
    <phoneticPr fontId="14" type="noConversion"/>
  </si>
  <si>
    <t>◦ 운임, 숙박비, 준비금 실비 증빙(카드매출전표, 거래명세표)
◦ E-ticket
◦ 출입국사실증명원 또는 출입국일 확인 가능한 여권사본
◦ 환율표
◦ 학회참석 : 학회등록비 영수증 또는 팜플렛(학회일정)
◦ 회의참석 : E-mail 또는 회의록
◦ 현지조사(자료수집) : 사진 또는 자료 수집 결과물
◦ 그 외 출장 목적을 증빙할 수 있는 서류</t>
    <phoneticPr fontId="14" type="noConversion"/>
  </si>
  <si>
    <t>◦ [별지 1호]연구비 청구서
◦ [별지 1-1호]입금계좌내역서-해당시
◦ [별지 1-2호]영수증 첨부지-해당시</t>
    <phoneticPr fontId="14" type="noConversion"/>
  </si>
  <si>
    <t>◦ 미래창조과학부 과제일 경우 교육시간 필수</t>
    <phoneticPr fontId="14" type="noConversion"/>
  </si>
  <si>
    <t>기술정보수집비
특허정보조사비</t>
    <phoneticPr fontId="14" type="noConversion"/>
  </si>
  <si>
    <t>시험분석료</t>
    <phoneticPr fontId="14" type="noConversion"/>
  </si>
  <si>
    <t>◦ 연구비카드매출전표(카드) / 전자세금계산서(계좌이체)
◦ 거래명세표
◦ 통장사본 및 사업자등록증(계좌이체)
◦ 시험분석료 : 합리적인 분석료 단가표에 근거한 사용기록부
   (내부시험분석료일 경우 추가로 시험·분석·검사 결과서 및 합리적인 분석료 단가표에 근거한 사용기록부 제출)</t>
    <phoneticPr fontId="14" type="noConversion"/>
  </si>
  <si>
    <t>도서 등 정보자료
문헌구입비</t>
    <phoneticPr fontId="14" type="noConversion"/>
  </si>
  <si>
    <t>◦ 연구비카드매출전표(카드) / 전자세금계산서(계좌이체)
◦ 거래명세표
◦ 통장사본 및 사업자등록증(계좌이체)
◦ 도서 표지 사본(한국연구재단과제 미제출)</t>
    <phoneticPr fontId="14" type="noConversion"/>
  </si>
  <si>
    <t>세미나 개최비</t>
    <phoneticPr fontId="14" type="noConversion"/>
  </si>
  <si>
    <t>◦ 지원기관에 따라 식대 및 다과는 연구과제추진비로 사용</t>
    <phoneticPr fontId="14" type="noConversion"/>
  </si>
  <si>
    <t>학회 및 세미나
참가비</t>
    <phoneticPr fontId="14" type="noConversion"/>
  </si>
  <si>
    <t>◦ [별지 1호]연구비 청구서
◦ [별지 1-1호]입금계좌내역서-해당시
◦ [별지 1-2호]영수증 첨부지-해당시</t>
    <phoneticPr fontId="14" type="noConversion"/>
  </si>
  <si>
    <t>◦ 연구과제와 무관한 학회참석 및 종신회비 성격의 학회 등록비 불가</t>
    <phoneticPr fontId="14" type="noConversion"/>
  </si>
  <si>
    <t>인쇄, 복사 인화 등</t>
    <phoneticPr fontId="14" type="noConversion"/>
  </si>
  <si>
    <t>◦ [별지 1호]연구비 청구서
◦ [별지 1-1호]입금계좌내역서-해당시
◦ [별지 1-2호]영수증 첨부지-해당시</t>
    <phoneticPr fontId="14" type="noConversion"/>
  </si>
  <si>
    <t>기술도입비</t>
    <phoneticPr fontId="14" type="noConversion"/>
  </si>
  <si>
    <t>◦ [별지 1호]연구비 청구서
◦ [별지 1-1호]입금계좌내역서-해당시
◦ [별지 1-2호]영수증 첨부지-해당시</t>
    <phoneticPr fontId="14" type="noConversion"/>
  </si>
  <si>
    <t>논문게재비
논문교정료</t>
    <phoneticPr fontId="14" type="noConversion"/>
  </si>
  <si>
    <t>◦ 연구비카드매출전표(카드) / 전자세금계산서(계좌이체)
◦ 거래명세표
◦ 논문명, 학술지명칭, 발행국가, SCI여부, 게재 연월일, 권호, 저자명, 시작 및 끝 페이지가 표시되어 있는 관련서류</t>
    <phoneticPr fontId="14" type="noConversion"/>
  </si>
  <si>
    <t>◦ 계획서에 미계상 시 지원기관 규정에 따라 승인 후 집행</t>
    <phoneticPr fontId="14" type="noConversion"/>
  </si>
  <si>
    <t>국내여비</t>
    <phoneticPr fontId="14" type="noConversion"/>
  </si>
  <si>
    <t>◦ 운임, 숙박비 영수증(카드매출전표)
◦ 시내
   - 학회참석 : 학회프로그램(팜플렛)
   - 회의참석 : 회의안내 E-mail. 또는 회의록
   - 현지조사 : 현지영수증(교통카드 사용내역 인정)
◦ 시외 : 운임, 숙박비 영수증
   - 학회참석 : 학회프로그램(팜플렛) 및 학회참가확인서(미참가시 미제출)
   - 회의참석 : 회의안내 E-mail. 또는 회의록
   - 회의 및 초정관련 E-mail 또는 회의록, 초청증
   - 현지조사 : 사진 또는 현지영수증</t>
    <phoneticPr fontId="14" type="noConversion"/>
  </si>
  <si>
    <t>◦ 지원기관에 따라 국내 출장결과보고서 제출
◦ 서울대학교 여비 규정(요약)
   [별지 4-4호] 참고
◦ 식대, 숙박비 지원시 청구 불가
◦ 민간연구비는 실비로 정산할 경우 2배까지 지급 가능
◦ 자가 운임 시 국내 도시 간 통상적 거리로 청구한 경우 거리정보내역서는 생략이 가능(고속도로 통행료는 영수증 제출 시 인정)</t>
    <phoneticPr fontId="14" type="noConversion"/>
  </si>
  <si>
    <t>사무용품비,
연구환경유지비</t>
    <phoneticPr fontId="14" type="noConversion"/>
  </si>
  <si>
    <t>◦ 연구환경유지비
   - 계획서에 계상되어 있는 품목만 구매 가능
   - 계획서에 미계상 시 지원기관 규정에 따라 승인 후 집행</t>
    <phoneticPr fontId="14" type="noConversion"/>
  </si>
  <si>
    <t>◦ 연구비카드매출전표</t>
    <phoneticPr fontId="14" type="noConversion"/>
  </si>
  <si>
    <t>식대</t>
    <phoneticPr fontId="14" type="noConversion"/>
  </si>
  <si>
    <t>연구수당</t>
    <phoneticPr fontId="14" type="noConversion"/>
  </si>
  <si>
    <t>◦ 근로소득자인 경우 근로소득계산표 제출</t>
    <phoneticPr fontId="14" type="noConversion"/>
  </si>
  <si>
    <t>◦ 지원기관 규정이 없을 경우 산학협력단 산정기준 적용
  - 연구개시· 시점 이내 일괄 지급할 수 없으며, 과제에 따라 다음과 같이 개시 시점을 구분함
  - 단년도 과제일 경우 : 3개월(다년도과제의 경우 사업 시작과제 포함)
  - 다년도 과제일 경우 : 1개월
  - 1년미만의 과제일 경우 : 총 연구기간의 1/4 경과 시점
◦ 연구책임자 단독 지급 불가</t>
    <phoneticPr fontId="14" type="noConversion"/>
  </si>
  <si>
    <t>위탁연구
개발비</t>
    <phoneticPr fontId="14" type="noConversion"/>
  </si>
  <si>
    <t>위탁연구개발비</t>
    <phoneticPr fontId="14" type="noConversion"/>
  </si>
  <si>
    <t>◦ [별지 1호]연구비 청구서</t>
    <phoneticPr fontId="14" type="noConversion"/>
  </si>
  <si>
    <t>◦ 전자세금계산서-과세, 전자계산서-면세
◦ 위탁연구기관 통장사본 및 사업자등록증
◦ 협약서 또는 계획서 사본</t>
    <phoneticPr fontId="14" type="noConversion"/>
  </si>
  <si>
    <t>간접비</t>
    <phoneticPr fontId="14" type="noConversion"/>
  </si>
  <si>
    <t>◦ 간접비 회계세출 예산과목 및 SRnD 간접비/증빙서류 목록에 따름</t>
    <phoneticPr fontId="14" type="noConversion"/>
  </si>
  <si>
    <t>간접비 계상(징수)율은 매년 별도로 공문 시행 예정</t>
    <phoneticPr fontId="14" type="noConversion"/>
  </si>
  <si>
    <t>실행 예산 변경신청서</t>
    <phoneticPr fontId="14" type="noConversion"/>
  </si>
  <si>
    <t>* 현금 예산만 해당</t>
    <phoneticPr fontId="14" type="noConversion"/>
  </si>
  <si>
    <t>위 사유에 의거 아래와 같이 실행예산을 변경하고자 하오니 승인하여 주시기 바랍니다.                                         (단위 원)</t>
    <phoneticPr fontId="14" type="noConversion"/>
  </si>
  <si>
    <t>예산항목</t>
    <phoneticPr fontId="14" type="noConversion"/>
  </si>
  <si>
    <t>협약금액</t>
    <phoneticPr fontId="14" type="noConversion"/>
  </si>
  <si>
    <t>이월금</t>
    <phoneticPr fontId="14" type="noConversion"/>
  </si>
  <si>
    <t>예금
이자</t>
    <phoneticPr fontId="14" type="noConversion"/>
  </si>
  <si>
    <r>
      <t>변경 예산</t>
    </r>
    <r>
      <rPr>
        <b/>
        <vertAlign val="superscript"/>
        <sz val="9"/>
        <rFont val="맑은 고딕"/>
        <family val="3"/>
        <charset val="129"/>
      </rPr>
      <t>1)</t>
    </r>
    <phoneticPr fontId="14" type="noConversion"/>
  </si>
  <si>
    <r>
      <t>최초대비
비율</t>
    </r>
    <r>
      <rPr>
        <b/>
        <vertAlign val="superscript"/>
        <sz val="9"/>
        <rFont val="맑은 고딕"/>
        <family val="3"/>
        <charset val="129"/>
      </rPr>
      <t>1)</t>
    </r>
    <phoneticPr fontId="14" type="noConversion"/>
  </si>
  <si>
    <t>변경전</t>
    <phoneticPr fontId="14" type="noConversion"/>
  </si>
  <si>
    <t>금회변경
(증   감)</t>
    <phoneticPr fontId="14" type="noConversion"/>
  </si>
  <si>
    <r>
      <t xml:space="preserve">변경후
</t>
    </r>
    <r>
      <rPr>
        <b/>
        <sz val="7"/>
        <rFont val="맑은 고딕"/>
        <family val="3"/>
        <charset val="129"/>
      </rPr>
      <t>(이자, 이월금 포함)</t>
    </r>
    <phoneticPr fontId="14" type="noConversion"/>
  </si>
  <si>
    <t>합계</t>
    <phoneticPr fontId="14" type="noConversion"/>
  </si>
  <si>
    <r>
      <rPr>
        <vertAlign val="superscript"/>
        <sz val="8"/>
        <rFont val="맑은 고딕"/>
        <family val="3"/>
        <charset val="129"/>
      </rPr>
      <t xml:space="preserve">1) </t>
    </r>
    <r>
      <rPr>
        <sz val="8"/>
        <rFont val="맑은 고딕"/>
        <family val="3"/>
        <charset val="129"/>
      </rPr>
      <t>전년도이월금, 이자발생액 해당사항 없음</t>
    </r>
    <phoneticPr fontId="14" type="noConversion"/>
  </si>
  <si>
    <t>※ 비목에 맞게 붉은 테두리 부분만 기재</t>
    <phoneticPr fontId="14" type="noConversion"/>
  </si>
  <si>
    <t>※ 변경 전 예산액은 현재 변경되기 전 예산액 기재(이자, 이월금 제외)</t>
    <phoneticPr fontId="14" type="noConversion"/>
  </si>
  <si>
    <t>연구책임자 :</t>
    <phoneticPr fontId="14" type="noConversion"/>
  </si>
  <si>
    <t>(인)</t>
    <phoneticPr fontId="14" type="noConversion"/>
  </si>
  <si>
    <t>귀하</t>
    <phoneticPr fontId="14" type="noConversion"/>
  </si>
  <si>
    <t>위와 같이 매월 25일에 지급하여 주시기 바랍니다.</t>
    <phoneticPr fontId="14" type="noConversion"/>
  </si>
  <si>
    <t>시 외</t>
  </si>
  <si>
    <t>연건</t>
    <phoneticPr fontId="14" type="noConversion"/>
  </si>
  <si>
    <t>일비</t>
    <phoneticPr fontId="14" type="noConversion"/>
  </si>
  <si>
    <t>명</t>
    <phoneticPr fontId="14" type="noConversion"/>
  </si>
  <si>
    <t>원</t>
    <phoneticPr fontId="14" type="noConversion"/>
  </si>
  <si>
    <t>×</t>
    <phoneticPr fontId="14" type="noConversion"/>
  </si>
  <si>
    <t>일</t>
    <phoneticPr fontId="14" type="noConversion"/>
  </si>
  <si>
    <t>=</t>
    <phoneticPr fontId="14" type="noConversion"/>
  </si>
  <si>
    <t>숙박비</t>
    <phoneticPr fontId="14" type="noConversion"/>
  </si>
  <si>
    <t>일</t>
    <phoneticPr fontId="14" type="noConversion"/>
  </si>
  <si>
    <t>=</t>
    <phoneticPr fontId="14" type="noConversion"/>
  </si>
  <si>
    <t>식대</t>
    <phoneticPr fontId="14" type="noConversion"/>
  </si>
  <si>
    <t>일</t>
    <phoneticPr fontId="14" type="noConversion"/>
  </si>
  <si>
    <t>=</t>
    <phoneticPr fontId="14" type="noConversion"/>
  </si>
  <si>
    <t>운임</t>
    <phoneticPr fontId="14" type="noConversion"/>
  </si>
  <si>
    <t>+</t>
    <phoneticPr fontId="14" type="noConversion"/>
  </si>
  <si>
    <t>=</t>
    <phoneticPr fontId="14" type="noConversion"/>
  </si>
  <si>
    <t>일비</t>
    <phoneticPr fontId="14" type="noConversion"/>
  </si>
  <si>
    <t>명</t>
    <phoneticPr fontId="14" type="noConversion"/>
  </si>
  <si>
    <t>원</t>
    <phoneticPr fontId="14" type="noConversion"/>
  </si>
  <si>
    <t>×</t>
    <phoneticPr fontId="14" type="noConversion"/>
  </si>
  <si>
    <t>일</t>
    <phoneticPr fontId="14" type="noConversion"/>
  </si>
  <si>
    <t>=</t>
    <phoneticPr fontId="14" type="noConversion"/>
  </si>
  <si>
    <t>숙박비</t>
    <phoneticPr fontId="14" type="noConversion"/>
  </si>
  <si>
    <t>일</t>
    <phoneticPr fontId="14" type="noConversion"/>
  </si>
  <si>
    <t>=</t>
    <phoneticPr fontId="14" type="noConversion"/>
  </si>
  <si>
    <t>식대</t>
    <phoneticPr fontId="14" type="noConversion"/>
  </si>
  <si>
    <t>원</t>
    <phoneticPr fontId="14" type="noConversion"/>
  </si>
  <si>
    <t>×</t>
    <phoneticPr fontId="14" type="noConversion"/>
  </si>
  <si>
    <t>+</t>
    <phoneticPr fontId="14" type="noConversion"/>
  </si>
  <si>
    <t>자가운전 정산내역</t>
    <phoneticPr fontId="14" type="noConversion"/>
  </si>
  <si>
    <t>휘발유
(출장당일적용)</t>
    <phoneticPr fontId="14" type="noConversion"/>
  </si>
  <si>
    <t>출장거리
(왕복㎞)</t>
    <phoneticPr fontId="14" type="noConversion"/>
  </si>
  <si>
    <t>=</t>
    <phoneticPr fontId="14" type="noConversion"/>
  </si>
  <si>
    <t>+왕복고속도로통행료</t>
    <phoneticPr fontId="14" type="noConversion"/>
  </si>
  <si>
    <t>주차료</t>
    <phoneticPr fontId="14" type="noConversion"/>
  </si>
  <si>
    <t>출장지</t>
    <phoneticPr fontId="14" type="noConversion"/>
  </si>
  <si>
    <t>장소 및 기관</t>
    <phoneticPr fontId="14" type="noConversion"/>
  </si>
  <si>
    <t>시내·외 구분</t>
    <phoneticPr fontId="14" type="noConversion"/>
  </si>
  <si>
    <t>출장시간</t>
    <phoneticPr fontId="14" type="noConversion"/>
  </si>
  <si>
    <t>~</t>
    <phoneticPr fontId="14" type="noConversion"/>
  </si>
  <si>
    <t>(</t>
    <phoneticPr fontId="14" type="noConversion"/>
  </si>
  <si>
    <t>총</t>
    <phoneticPr fontId="14" type="noConversion"/>
  </si>
  <si>
    <t>시간</t>
    <phoneticPr fontId="14" type="noConversion"/>
  </si>
  <si>
    <t>)</t>
    <phoneticPr fontId="14" type="noConversion"/>
  </si>
  <si>
    <t>합계</t>
    <phoneticPr fontId="14" type="noConversion"/>
  </si>
  <si>
    <t>연구비(법인)카드지급액
(카드사용분)</t>
    <phoneticPr fontId="14" type="noConversion"/>
  </si>
  <si>
    <t>*재량구매 산단 검수 시 제출*</t>
    <phoneticPr fontId="14" type="noConversion"/>
  </si>
  <si>
    <t>연구실</t>
    <phoneticPr fontId="14" type="noConversion"/>
  </si>
  <si>
    <t>납품일자</t>
    <phoneticPr fontId="14" type="noConversion"/>
  </si>
  <si>
    <t>모   델   명</t>
    <phoneticPr fontId="14" type="noConversion"/>
  </si>
  <si>
    <t>물품수량</t>
    <phoneticPr fontId="14" type="noConversion"/>
  </si>
  <si>
    <t>구 매 단 가
(부가세포함)</t>
    <phoneticPr fontId="14" type="noConversion"/>
  </si>
  <si>
    <t>목록정보시스템 사이트</t>
    <phoneticPr fontId="14" type="noConversion"/>
  </si>
  <si>
    <t>재량구매 검사 검수를 신청합니다.</t>
    <phoneticPr fontId="14" type="noConversion"/>
  </si>
  <si>
    <t>귀하</t>
    <phoneticPr fontId="14" type="noConversion"/>
  </si>
  <si>
    <t>재량구매 검사검수신청서</t>
    <phoneticPr fontId="14" type="noConversion"/>
  </si>
  <si>
    <t>물 품 명 (국문)</t>
    <phoneticPr fontId="14" type="noConversion"/>
  </si>
  <si>
    <t>물 품 명 (영문)</t>
    <phoneticPr fontId="14" type="noConversion"/>
  </si>
  <si>
    <t>사용목적(용도)</t>
    <phoneticPr fontId="14" type="noConversion"/>
  </si>
  <si>
    <t>내·외자/구매금액</t>
    <phoneticPr fontId="14" type="noConversion"/>
  </si>
  <si>
    <t>사전검사자명</t>
    <phoneticPr fontId="14" type="noConversion"/>
  </si>
  <si>
    <t>사전검사자
연   락   처</t>
    <phoneticPr fontId="14" type="noConversion"/>
  </si>
  <si>
    <t>납품업체</t>
    <phoneticPr fontId="14" type="noConversion"/>
  </si>
  <si>
    <t>업체명</t>
    <phoneticPr fontId="14" type="noConversion"/>
  </si>
  <si>
    <t>사업자등록번호</t>
    <phoneticPr fontId="14" type="noConversion"/>
  </si>
  <si>
    <t>품목분류
(목록정보시스템 사이트 참고하여 기재)</t>
    <phoneticPr fontId="14" type="noConversion"/>
  </si>
  <si>
    <t>물품분류번호
(세무품명번호)</t>
    <phoneticPr fontId="14" type="noConversion"/>
  </si>
  <si>
    <t>물품분류명
(세부품명)</t>
    <phoneticPr fontId="14" type="noConversion"/>
  </si>
  <si>
    <t>상기의 물품을</t>
    <phoneticPr fontId="14" type="noConversion"/>
  </si>
  <si>
    <t>연구책임자
소속</t>
    <phoneticPr fontId="14" type="noConversion"/>
  </si>
  <si>
    <t>연구책임자
성명</t>
    <phoneticPr fontId="14" type="noConversion"/>
  </si>
  <si>
    <t>금      액</t>
    <phoneticPr fontId="14" type="noConversion"/>
  </si>
  <si>
    <t>회의일자</t>
    <phoneticPr fontId="14" type="noConversion"/>
  </si>
  <si>
    <t>회의시간</t>
    <phoneticPr fontId="14" type="noConversion"/>
  </si>
  <si>
    <t>회의장소</t>
    <phoneticPr fontId="14" type="noConversion"/>
  </si>
  <si>
    <t>예) 서울대학교 39동 236호</t>
    <phoneticPr fontId="14" type="noConversion"/>
  </si>
  <si>
    <t>회의목적</t>
    <phoneticPr fontId="14" type="noConversion"/>
  </si>
  <si>
    <t>회의내용</t>
    <phoneticPr fontId="14" type="noConversion"/>
  </si>
  <si>
    <t>영수증 붙이는 곳</t>
    <phoneticPr fontId="14" type="noConversion"/>
  </si>
  <si>
    <t>귀하</t>
    <phoneticPr fontId="14" type="noConversion"/>
  </si>
  <si>
    <t>증감사유 :</t>
    <phoneticPr fontId="14" type="noConversion"/>
  </si>
  <si>
    <t>내부참석자</t>
    <phoneticPr fontId="14" type="noConversion"/>
  </si>
  <si>
    <t>외부참석자
(외부기관)</t>
    <phoneticPr fontId="14" type="noConversion"/>
  </si>
  <si>
    <t>주민등록번호</t>
  </si>
  <si>
    <t>수취인 ID 또는 기타</t>
  </si>
  <si>
    <t>가</t>
  </si>
  <si>
    <t>캐나다</t>
  </si>
  <si>
    <t>※ 별첨 : 도서 앞 표지(한국연구재단 과제 미제출), 도서목록 표시된 영수증 각 1부.</t>
    <phoneticPr fontId="14" type="noConversion"/>
  </si>
  <si>
    <t>비치장소 기재할 성명 기재해주세요
↓</t>
    <phoneticPr fontId="14" type="noConversion"/>
  </si>
  <si>
    <t>* 미래창조과학부 &lt;이지바로&gt; 연동 과제의 경우 과학기술인번호 대신 연구자등록번호(KRI연구자등록번호)로 기재</t>
    <phoneticPr fontId="14" type="noConversion"/>
  </si>
  <si>
    <t>공동책임자 :</t>
    <phoneticPr fontId="14" type="noConversion"/>
  </si>
  <si>
    <t>공동책임자</t>
    <phoneticPr fontId="14" type="noConversion"/>
  </si>
  <si>
    <t>공동책임자</t>
    <phoneticPr fontId="14" type="noConversion"/>
  </si>
  <si>
    <t>서울대학교      관악캠퍼스</t>
  </si>
  <si>
    <t>공동책임자   :</t>
    <phoneticPr fontId="14" type="noConversion"/>
  </si>
  <si>
    <t>실비상한</t>
  </si>
  <si>
    <t>* 환율표 제출(현재고시율)
* 사전 청구일 경우 연구비 청구서, 여비신청서 제출일 환율(동일 날짜로 제출 요청)
* 사후 청구일 경우 출장 당일 환율 적용
* 출입국사실증명원 또는 출입국일 확인 가능한 여권사본</t>
    <phoneticPr fontId="14" type="noConversion"/>
  </si>
  <si>
    <t>KRI번호
(연구자등록번호)</t>
    <phoneticPr fontId="14" type="noConversion"/>
  </si>
  <si>
    <t>KRI번호</t>
    <phoneticPr fontId="14" type="noConversion"/>
  </si>
  <si>
    <t>주소</t>
    <phoneticPr fontId="14" type="noConversion"/>
  </si>
  <si>
    <t>계좌번호
(은행 / 계좌번호)</t>
    <phoneticPr fontId="14" type="noConversion"/>
  </si>
  <si>
    <t>마</t>
    <phoneticPr fontId="14" type="noConversion"/>
  </si>
  <si>
    <t>바</t>
    <phoneticPr fontId="14" type="noConversion"/>
  </si>
  <si>
    <t>사</t>
    <phoneticPr fontId="14" type="noConversion"/>
  </si>
  <si>
    <t>아</t>
    <phoneticPr fontId="14" type="noConversion"/>
  </si>
  <si>
    <t>자</t>
    <phoneticPr fontId="14" type="noConversion"/>
  </si>
  <si>
    <t>차</t>
    <phoneticPr fontId="14" type="noConversion"/>
  </si>
  <si>
    <t>카</t>
    <phoneticPr fontId="14" type="noConversion"/>
  </si>
  <si>
    <t>타</t>
    <phoneticPr fontId="14" type="noConversion"/>
  </si>
  <si>
    <t>파</t>
    <phoneticPr fontId="14" type="noConversion"/>
  </si>
  <si>
    <t>하</t>
    <phoneticPr fontId="14" type="noConversion"/>
  </si>
  <si>
    <t>수의계약사유서</t>
    <phoneticPr fontId="14" type="noConversion"/>
  </si>
  <si>
    <t>박사수료</t>
    <phoneticPr fontId="14" type="noConversion"/>
  </si>
  <si>
    <t>연구보조원</t>
    <phoneticPr fontId="14" type="noConversion"/>
  </si>
  <si>
    <t>가</t>
    <phoneticPr fontId="14" type="noConversion"/>
  </si>
  <si>
    <t>나</t>
    <phoneticPr fontId="14" type="noConversion"/>
  </si>
  <si>
    <t>다</t>
    <phoneticPr fontId="14" type="noConversion"/>
  </si>
  <si>
    <t>라</t>
    <phoneticPr fontId="14" type="noConversion"/>
  </si>
  <si>
    <t>교수</t>
    <phoneticPr fontId="14" type="noConversion"/>
  </si>
  <si>
    <t>부교수</t>
    <phoneticPr fontId="14" type="noConversion"/>
  </si>
  <si>
    <t>조교수</t>
    <phoneticPr fontId="14" type="noConversion"/>
  </si>
  <si>
    <t>책임급</t>
    <phoneticPr fontId="14" type="noConversion"/>
  </si>
  <si>
    <t>선임급</t>
    <phoneticPr fontId="14" type="noConversion"/>
  </si>
  <si>
    <t>원급</t>
    <phoneticPr fontId="14" type="noConversion"/>
  </si>
  <si>
    <t>연구보조원</t>
    <phoneticPr fontId="14" type="noConversion"/>
  </si>
  <si>
    <t>직급</t>
    <phoneticPr fontId="14" type="noConversion"/>
  </si>
  <si>
    <t>월 기준액</t>
    <phoneticPr fontId="14" type="noConversion"/>
  </si>
  <si>
    <t>동등경력 인정사항</t>
    <phoneticPr fontId="14" type="noConversion"/>
  </si>
  <si>
    <t>◦ 상기 직급에 해당하지 않고 연구보조를 수행하는 사람</t>
    <phoneticPr fontId="14" type="noConversion"/>
  </si>
  <si>
    <t>&lt;별표 1&gt; 인건비 계상기준 및 직급구분 표</t>
    <phoneticPr fontId="14" type="noConversion"/>
  </si>
  <si>
    <t>&lt;별표 2&gt; 학생인건비 계상기준</t>
    <phoneticPr fontId="14" type="noConversion"/>
  </si>
  <si>
    <t>직급</t>
    <phoneticPr fontId="14" type="noConversion"/>
  </si>
  <si>
    <t>박사과정</t>
    <phoneticPr fontId="14" type="noConversion"/>
  </si>
  <si>
    <t>석사과정</t>
    <phoneticPr fontId="14" type="noConversion"/>
  </si>
  <si>
    <t>학사과정</t>
    <phoneticPr fontId="14" type="noConversion"/>
  </si>
  <si>
    <t>❏ 인건비 계상 기준</t>
  </si>
  <si>
    <r>
      <t>※ 외부소속(기업 및 정부출연기관 등)인 자의 경우</t>
    </r>
    <r>
      <rPr>
        <b/>
        <sz val="10"/>
        <color rgb="FF000000"/>
        <rFont val="맑은 고딕"/>
        <family val="3"/>
        <charset val="129"/>
      </rPr>
      <t xml:space="preserve"> </t>
    </r>
    <r>
      <rPr>
        <sz val="10"/>
        <rFont val="맑은 고딕"/>
        <family val="3"/>
        <charset val="129"/>
      </rPr>
      <t>직위 및 업무 중요도를 고려하여 적용</t>
    </r>
  </si>
  <si>
    <t>실명확인</t>
  </si>
  <si>
    <t>팀 원</t>
  </si>
  <si>
    <t>팀 장</t>
  </si>
  <si>
    <t>영업점장</t>
  </si>
  <si>
    <t xml:space="preserve">  </t>
  </si>
  <si>
    <r>
      <t>농협은행 주식회사</t>
    </r>
    <r>
      <rPr>
        <b/>
        <sz val="10"/>
        <color rgb="FF000000"/>
        <rFont val="맑은 고딕"/>
        <family val="3"/>
        <charset val="129"/>
        <scheme val="minor"/>
      </rPr>
      <t xml:space="preserve"> 앞</t>
    </r>
  </si>
  <si>
    <r>
      <t xml:space="preserve">은행명 </t>
    </r>
    <r>
      <rPr>
        <sz val="8"/>
        <color rgb="FF000000"/>
        <rFont val="맑은 고딕"/>
        <family val="3"/>
        <charset val="129"/>
        <scheme val="minor"/>
      </rPr>
      <t>(Bank Name)</t>
    </r>
  </si>
  <si>
    <r>
      <t>계좌번호</t>
    </r>
    <r>
      <rPr>
        <sz val="8"/>
        <color rgb="FF000000"/>
        <rFont val="맑은 고딕"/>
        <family val="3"/>
        <charset val="129"/>
        <scheme val="minor"/>
      </rPr>
      <t xml:space="preserve"> (A/C No.)</t>
    </r>
  </si>
  <si>
    <t>신고금액</t>
  </si>
  <si>
    <t>신고일자</t>
  </si>
  <si>
    <t>보안서약서 및 개인정보활용동의서</t>
    <phoneticPr fontId="14" type="noConversion"/>
  </si>
  <si>
    <t>구 분</t>
  </si>
  <si>
    <t>회의수당</t>
  </si>
  <si>
    <t>원고료</t>
  </si>
  <si>
    <t>강사료</t>
  </si>
  <si>
    <t>자문료 등</t>
  </si>
  <si>
    <t>(1회/3시간이내)</t>
  </si>
  <si>
    <t>(A4 1장당)</t>
  </si>
  <si>
    <t>(1시간 당)</t>
  </si>
  <si>
    <t>Lecture</t>
  </si>
  <si>
    <t>200,000 이하</t>
  </si>
  <si>
    <t>1,000,000 이하</t>
  </si>
  <si>
    <t>150,000 이하</t>
  </si>
  <si>
    <t>800,000 이하</t>
  </si>
  <si>
    <t>100,000 이하</t>
  </si>
  <si>
    <t>(단위:원)</t>
  </si>
  <si>
    <t>서울대학교산학협력단</t>
  </si>
  <si>
    <t>서울대학교산학협력단</t>
    <phoneticPr fontId="14" type="noConversion"/>
  </si>
  <si>
    <t>서울대학교산학협력단</t>
    <phoneticPr fontId="14" type="noConversion"/>
  </si>
  <si>
    <t>서울대학교산학협력단</t>
    <phoneticPr fontId="14" type="noConversion"/>
  </si>
  <si>
    <t>비소모품</t>
  </si>
  <si>
    <t>회의비 사용내역서 (회의록)</t>
    <phoneticPr fontId="14" type="noConversion"/>
  </si>
  <si>
    <t>11</t>
    <phoneticPr fontId="14" type="noConversion"/>
  </si>
  <si>
    <t>12</t>
    <phoneticPr fontId="14" type="noConversion"/>
  </si>
  <si>
    <t xml:space="preserve">    </t>
    <phoneticPr fontId="97" type="noConversion"/>
  </si>
  <si>
    <t>국가연구개발사업 간접비</t>
    <phoneticPr fontId="97" type="noConversion"/>
  </si>
  <si>
    <t>용역사업 일반관리비</t>
    <phoneticPr fontId="97" type="noConversion"/>
  </si>
  <si>
    <t>민간사업 간접비</t>
    <phoneticPr fontId="97" type="noConversion"/>
  </si>
  <si>
    <t>간접비 계산식</t>
    <phoneticPr fontId="14" type="noConversion"/>
  </si>
  <si>
    <t>별지 11호</t>
    <phoneticPr fontId="14" type="noConversion"/>
  </si>
  <si>
    <t>별지 12호</t>
    <phoneticPr fontId="14" type="noConversion"/>
  </si>
  <si>
    <t>별지 12-1호</t>
    <phoneticPr fontId="14" type="noConversion"/>
  </si>
  <si>
    <t>◎ 연구수당 부당집행 관련계산식</t>
    <phoneticPr fontId="97" type="noConversion"/>
  </si>
  <si>
    <t>흰색 빈칸만 수정하여 사용하십시오.</t>
    <phoneticPr fontId="20" type="noConversion"/>
  </si>
  <si>
    <t>1. 직접비</t>
    <phoneticPr fontId="20" type="noConversion"/>
  </si>
  <si>
    <t>직접비 계상액은?</t>
    <phoneticPr fontId="20" type="noConversion"/>
  </si>
  <si>
    <t>원</t>
    <phoneticPr fontId="20" type="noConversion"/>
  </si>
  <si>
    <t>직접비 집행액(연구수당 포함)은?</t>
    <phoneticPr fontId="97" type="noConversion"/>
  </si>
  <si>
    <t>2. 연구수당</t>
    <phoneticPr fontId="20" type="noConversion"/>
  </si>
  <si>
    <t>연구수당 계상액은?</t>
    <phoneticPr fontId="20" type="noConversion"/>
  </si>
  <si>
    <t xml:space="preserve">원 </t>
    <phoneticPr fontId="20" type="noConversion"/>
  </si>
  <si>
    <t>연구수당 집행액은?</t>
    <phoneticPr fontId="97" type="noConversion"/>
  </si>
  <si>
    <t xml:space="preserve">원 </t>
    <phoneticPr fontId="20" type="noConversion"/>
  </si>
  <si>
    <t>연구수당 집행비율은?</t>
    <phoneticPr fontId="97" type="noConversion"/>
  </si>
  <si>
    <t>%</t>
    <phoneticPr fontId="97" type="noConversion"/>
  </si>
  <si>
    <t>3. 전년도 이월금</t>
    <phoneticPr fontId="97" type="noConversion"/>
  </si>
  <si>
    <t xml:space="preserve">전년도 이월금 총액은? </t>
    <phoneticPr fontId="97" type="noConversion"/>
  </si>
  <si>
    <t>원 (없으면 0원)</t>
    <phoneticPr fontId="97" type="noConversion"/>
  </si>
  <si>
    <t>전년도 이월금 중 직접비 집행액은?</t>
    <phoneticPr fontId="97" type="noConversion"/>
  </si>
  <si>
    <t>원 (없으면 0원)</t>
    <phoneticPr fontId="97" type="noConversion"/>
  </si>
  <si>
    <t>전년도 이월금 집행비율은?</t>
    <phoneticPr fontId="97" type="noConversion"/>
  </si>
  <si>
    <t>%</t>
    <phoneticPr fontId="97" type="noConversion"/>
  </si>
  <si>
    <t>직접비 집행비율은?</t>
    <phoneticPr fontId="20" type="noConversion"/>
  </si>
  <si>
    <t>%</t>
    <phoneticPr fontId="97" type="noConversion"/>
  </si>
  <si>
    <t>이월금 포함 직접비 집행비율은?</t>
    <phoneticPr fontId="97" type="noConversion"/>
  </si>
  <si>
    <t>%</t>
    <phoneticPr fontId="97" type="noConversion"/>
  </si>
  <si>
    <t>4. 결과값</t>
    <phoneticPr fontId="20" type="noConversion"/>
  </si>
  <si>
    <t>직접비 집행비율에 따른 연구수당 초과 사용 반납액은?</t>
    <phoneticPr fontId="20" type="noConversion"/>
  </si>
  <si>
    <t>원입니다.</t>
    <phoneticPr fontId="20" type="noConversion"/>
  </si>
  <si>
    <t>부당집행을 피하기 위해 더 사용해야 할 직접비는?</t>
    <phoneticPr fontId="97" type="noConversion"/>
  </si>
  <si>
    <t xml:space="preserve">(총 직접비 사용금액이 </t>
    <phoneticPr fontId="97" type="noConversion"/>
  </si>
  <si>
    <t>되야 함)</t>
    <phoneticPr fontId="97" type="noConversion"/>
  </si>
  <si>
    <t xml:space="preserve">       ※ 통합 Ezbaro 적용사업만 전년도 이월금 중 직접비 사용금액 입력 적용</t>
    <phoneticPr fontId="97" type="noConversion"/>
  </si>
  <si>
    <t>12-1</t>
    <phoneticPr fontId="14" type="noConversion"/>
  </si>
  <si>
    <t>연구수당 부당집행 계산식</t>
    <phoneticPr fontId="14" type="noConversion"/>
  </si>
  <si>
    <t>5</t>
    <phoneticPr fontId="14" type="noConversion"/>
  </si>
  <si>
    <t>5-1</t>
    <phoneticPr fontId="14" type="noConversion"/>
  </si>
  <si>
    <t>6</t>
    <phoneticPr fontId="14" type="noConversion"/>
  </si>
  <si>
    <t>7</t>
    <phoneticPr fontId="14" type="noConversion"/>
  </si>
  <si>
    <t>7-1</t>
    <phoneticPr fontId="14" type="noConversion"/>
  </si>
  <si>
    <t>9</t>
    <phoneticPr fontId="14" type="noConversion"/>
  </si>
  <si>
    <t>별지 7호</t>
    <phoneticPr fontId="14" type="noConversion"/>
  </si>
  <si>
    <t>별지 8호</t>
    <phoneticPr fontId="14" type="noConversion"/>
  </si>
  <si>
    <t>별지 9호</t>
    <phoneticPr fontId="14" type="noConversion"/>
  </si>
  <si>
    <t>◦ [별지 1호]연구비 청구서
◦ [별지 1-1호]입금계좌내역서-해당시
◦ [별지 1-2호]영수증 첨부지-해당시
◦ [별지5호] 재량구매 검사검수신청서
   → 단가 100만원 이상의 경우
  *단가 100만원 이상 300만원 미만의 소모품의 경우 거래명세서에 인수일자, 인수자, 인수자연구역할, 인수자서명 기재하여 제출
◦ 연구비카드매출전표(카드)
◦ 전자세금계산서(계좌이체)
◦ 거래명세표
◦ 통장사본 및 사업자등록증(계좌이체)</t>
    <phoneticPr fontId="14" type="noConversion"/>
  </si>
  <si>
    <t>◦ [별지 4-4호] 서울대학교 여비 규정(요약) 참고
◦ 식대, 숙박비 지원시 청구 불가
◦ 민간연구비 경우 실비로 정산할 경우 2배까지
  지급 가능
◦ 실비상한으로 숙박비 신청시 영수증 및 거래내역서 필수
◦ 전임교원일 경우 국외출장명령공문 및 귀국보고서는 학과.부에 제출한 서류로 갈음
◦ 준비금 사용항목(비자발급비-비자면제프로그램의 경우 관련 수수료, 예방접종비, 여행자보험 가입비, 풍토병 예방약 구입비)</t>
    <phoneticPr fontId="14" type="noConversion"/>
  </si>
  <si>
    <t>◦ [별지 1호]연구비 청구서
◦ [별지 1-1호]입금계좌내역서-해당시
◦ [별지 1-2호]영수증 첨부지-해당시
◦ [별지 6호]도서관리대장</t>
    <phoneticPr fontId="14" type="noConversion"/>
  </si>
  <si>
    <t>◦ 강사료, 자문료는 지원기관 규정이 없을 경우
  산학협력단 산정기준 적용[별지 9호 참조]
◦ 서울대학교 연구비 산정기준 적용[별지 9호 참조]
◦ 외국인 자문료, 원고료 등 지급 시 외화송금으로 진행</t>
    <phoneticPr fontId="14" type="noConversion"/>
  </si>
  <si>
    <t>◦ 연구비카드매출전표(카드) / 전자세금계산서(계좌이체)
◦ 거래명세표
◦ 통장사본 및 사업자등록증(계좌이체)
◦ 전문가 개인 이력
◦ 외국인 전문가
   - 전문가 활용비 수령증(현금 지급 시)
   - E-ticket(운임 신청 시)
   - 팜플렛, 초청장, 개최확인 사진, 입국 확인 가능한 여권사본 중 택일
◦ 관련 결과물</t>
    <phoneticPr fontId="14" type="noConversion"/>
  </si>
  <si>
    <t>◦ 연구비카드매출전표</t>
    <phoneticPr fontId="14" type="noConversion"/>
  </si>
  <si>
    <t>연구활동비</t>
    <phoneticPr fontId="14" type="noConversion"/>
  </si>
  <si>
    <t>* 서울대 소속 참석자</t>
    <phoneticPr fontId="14" type="noConversion"/>
  </si>
  <si>
    <t>인건비
계상률</t>
    <phoneticPr fontId="14" type="noConversion"/>
  </si>
  <si>
    <t>인건비
계상률</t>
    <phoneticPr fontId="14" type="noConversion"/>
  </si>
  <si>
    <t>※ 상기기준액은 4대 보험 기관부담금 및 퇴직급여 충당금을 제외한 금액임
※ 근로소득자는 기준액에 4대 보험 기관부담금 및 퇴직급여 충당금을 포함하지 않고 계상하고 그 금액을 계상율에 적용하여 지급
※ 위 요건에 해당되지 않더라도 기타 동등이상의 경력 소유자는 해당 직위에 따라 연구수행에 참여할 수 있음</t>
    <phoneticPr fontId="14" type="noConversion"/>
  </si>
  <si>
    <r>
      <t xml:space="preserve">※ 상기기준액은 </t>
    </r>
    <r>
      <rPr>
        <b/>
        <u/>
        <sz val="9"/>
        <rFont val="맑은 고딕"/>
        <family val="3"/>
        <charset val="129"/>
      </rPr>
      <t>4대 보험 기관부담금 및 퇴직급여 충당금을 제외한 금액</t>
    </r>
    <r>
      <rPr>
        <sz val="9"/>
        <rFont val="맑은 고딕"/>
        <family val="3"/>
        <charset val="129"/>
      </rPr>
      <t xml:space="preserve">임
※ </t>
    </r>
    <r>
      <rPr>
        <b/>
        <u/>
        <sz val="9"/>
        <rFont val="맑은 고딕"/>
        <family val="3"/>
        <charset val="129"/>
      </rPr>
      <t>근로소득자는 기준액에 4대 보험 기관부담금 및 퇴직급여 충당금을 포함하지 않고 계상하고 그 금액을 계상율에 적용하여 지급</t>
    </r>
    <r>
      <rPr>
        <sz val="9"/>
        <rFont val="맑은 고딕"/>
        <family val="3"/>
        <charset val="129"/>
      </rPr>
      <t xml:space="preserve">
※ </t>
    </r>
    <r>
      <rPr>
        <b/>
        <sz val="9"/>
        <rFont val="맑은 고딕"/>
        <family val="3"/>
        <charset val="129"/>
      </rPr>
      <t>위 요건에 해당되지 않더라도 기타 동등이상의 경력 소유자는 해당 직위에 따라 연구수행에 참여할 수 있음</t>
    </r>
    <phoneticPr fontId="14" type="noConversion"/>
  </si>
  <si>
    <t>연구자 인적사항</t>
  </si>
  <si>
    <t>연구자 인적사항</t>
    <phoneticPr fontId="14" type="noConversion"/>
  </si>
  <si>
    <t>연구자등록부</t>
  </si>
  <si>
    <t>연구자 변경신청서</t>
  </si>
  <si>
    <t>※ 카드 해외 사용분은 반드시 원화로 된 영수증(매출전표) 필수 제출, 연구비 법인카드 결제시 공인인증서 필요한 경우 연구관리부서에 문의 요망
※ 가상계좌 입금 불가
※ 연구비(법인)카드 사용 원칙이며, 연구과제 참여연구자만 사용 가능</t>
  </si>
  <si>
    <t>연구자 변경</t>
  </si>
  <si>
    <t>◦ [별지 3-1호]연구자 변경신청서
◦ [별지 3-2호]연구자 인적사항(신규참여 시)
◦ [별지 3-5호]보안서약서 및 개인정보활용동의서(신규참여 시)</t>
  </si>
  <si>
    <t>◦ 참여연구자의 고용계약 또는 연구과제 참여계약 중 해당 사항의 계약 체결 의무화</t>
  </si>
  <si>
    <t xml:space="preserve">◦ 원 소속기관으로부터 인건비를 지급 받을 경우 미지급 참여율로 계상하며 아래 첨부 증빙 관리기관에 제출
   ① 타 대학 소속 학생연구자의 경우 재학증명서
   ② 외부참여연구자 소속 기관장 확인서
◦ 건강보험자격득실확인서(인건비를 최초 지급하는 시기와 연구종료 후 연구비 정산시기에 두번 제출)
◦ 근로소득자인 경우 근로계약서 및 근로소득계산표 제출
</t>
  </si>
  <si>
    <t>◦ 서울대학교 연구비 산정기준 적용
  [별지 3호 인건비계상기준 참조]
◦ 인건비 지급일은 매월 25일
◦ 협약 체결 지연, 연구비 입금 지연, 연구자 발령 지연, 또는 연구책임자가 해당 월의 인건비 지급을 보류하는 경우 익월 5일에 인건비 지급</t>
  </si>
  <si>
    <t>연구자의 국내외 교육
훈련비</t>
  </si>
  <si>
    <t>◦ 시험·분석·검사결과서는 국가연구개발사업만 해당
◦ 산업통상자원부는 내.외부 구별없이 시험분석결과서를 발행하는 기관 또는 부서를 보유하고 있는 기관에서 외부로부터 시험분석을 의뢰 받을 때 공식적으로 기관장 명의 또는 해당 시험분석 부서장 명의(예, OOO연구자장, OOO신뢰성센터장)로 시험분석결과보고서 필수 제출</t>
  </si>
  <si>
    <t>연구자 정보</t>
  </si>
  <si>
    <t>* 연구책임자, 공동연구자, 연구보조원, 학생연구자(타대학연구자 포함) *</t>
  </si>
  <si>
    <t>◦ 책임연구자
◦ 학사학휘 취득 후 해당 분야의 교육 또는 연구경력이 9년 이상인 자</t>
  </si>
  <si>
    <t>◦ 선임연구자
◦ 학사학위 취득 후 해당 분야의 교육 또는 연구경력이 4년 이상인 자</t>
  </si>
  <si>
    <t>◦ 연수연구자
◦ 학사학위 취득 후 해당 분야의 교육 또는 연구 경력이 2년 이상인 자</t>
  </si>
  <si>
    <t>* 연구보조원, 학생연구자(타대학연구자 포함) *</t>
  </si>
  <si>
    <t>* 신규 연구자만 인적사항만 기재, 종전에 기재한 참여연구자는 미기재</t>
  </si>
  <si>
    <t>70,000 이하</t>
    <phoneticPr fontId="14" type="noConversion"/>
  </si>
  <si>
    <t>100,000 이하</t>
    <phoneticPr fontId="14" type="noConversion"/>
  </si>
  <si>
    <t>연구책임자
(전임교원 이상)</t>
    <phoneticPr fontId="14" type="noConversion"/>
  </si>
  <si>
    <t>연구원
(책임급 이하)</t>
    <phoneticPr fontId="14" type="noConversion"/>
  </si>
  <si>
    <t>강사료
(1시간당)</t>
    <phoneticPr fontId="14" type="noConversion"/>
  </si>
  <si>
    <t>자문료 등
(1시간당)</t>
    <phoneticPr fontId="14" type="noConversion"/>
  </si>
  <si>
    <t>회의수당
(1회/3시간 이내)</t>
    <phoneticPr fontId="14" type="noConversion"/>
  </si>
  <si>
    <t>※ 회의수당은 3시간을 초과할 경우 30만원까지 지급가능</t>
    <phoneticPr fontId="14" type="noConversion"/>
  </si>
  <si>
    <r>
      <t xml:space="preserve">※ 「부정청탁 및 금품 등 수수의 금지에 관한 법률」 제2조 제2호 가목 및 나목에 해당하는 
</t>
    </r>
    <r>
      <rPr>
        <b/>
        <sz val="10"/>
        <color rgb="FF000000"/>
        <rFont val="맑은 고딕"/>
        <family val="3"/>
        <charset val="129"/>
      </rPr>
      <t xml:space="preserve">   </t>
    </r>
    <r>
      <rPr>
        <b/>
        <u/>
        <sz val="10"/>
        <color rgb="FF000000"/>
        <rFont val="맑은 고딕"/>
        <family val="3"/>
        <charset val="129"/>
      </rPr>
      <t>공무원, 공직유관단체 및 기관의 장과 그 임직원 등에 대한 강사료는 동 법률 및 그 시행령을 따름</t>
    </r>
    <phoneticPr fontId="14" type="noConversion"/>
  </si>
  <si>
    <t>※ 외부 전문기술 활용비</t>
    <phoneticPr fontId="14" type="noConversion"/>
  </si>
  <si>
    <t>원고료, 강사료, 자문료, 회의수당, 번역료 등은 &lt;표10&gt;, &lt;표11&gt;을 기준으로 계상하고, 그 외 경비는 실소요 경비 계상</t>
    <phoneticPr fontId="14" type="noConversion"/>
  </si>
  <si>
    <t>&lt;표10&gt;, &lt;표11&gt;을 기준에도 불구하고, 지급 대상자가 외국인, 장애인, 국내에 소속이 없는 한국인을 활용할 경우, 관련 사실 확인 후 기준액의 2배까지 지급 가능</t>
    <phoneticPr fontId="14" type="noConversion"/>
  </si>
  <si>
    <r>
      <t xml:space="preserve">전문가가 회의참석, 세미나 강연, 자문 제공 등으로 인하여 장거리 이동이 필요하거나 해당 일정이 심야시간에 종료되는 등 교통비 및 숙박비 지급이 필요하다고 인정되는 경우에는 근거리 참가자와의 형평성 유지를 위해 </t>
    </r>
    <r>
      <rPr>
        <sz val="10"/>
        <color indexed="8"/>
        <rFont val="MS Gothic"/>
        <family val="3"/>
        <charset val="128"/>
      </rPr>
      <t>｢</t>
    </r>
    <r>
      <rPr>
        <sz val="10"/>
        <color indexed="8"/>
        <rFont val="맑은 고딕"/>
        <family val="3"/>
        <charset val="129"/>
      </rPr>
      <t>서울대학교 여비 규정</t>
    </r>
    <r>
      <rPr>
        <sz val="10"/>
        <color indexed="8"/>
        <rFont val="MS Gothic"/>
        <family val="3"/>
        <charset val="128"/>
      </rPr>
      <t>｣</t>
    </r>
    <r>
      <rPr>
        <sz val="10"/>
        <color indexed="8"/>
        <rFont val="맑은 고딕"/>
        <family val="3"/>
        <charset val="129"/>
      </rPr>
      <t>에 따라 실비 영수증 제출 시, 교통비와 숙박비를 수당에 추가하여 지급 가능</t>
    </r>
    <phoneticPr fontId="14" type="noConversion"/>
  </si>
  <si>
    <r>
      <t xml:space="preserve">해외초청 여비 지급단가는 국가별 등급을 참고하여 본교 직급별로 지급하거나 기획재정부 </t>
    </r>
    <r>
      <rPr>
        <sz val="10"/>
        <color indexed="8"/>
        <rFont val="MS Gothic"/>
        <family val="3"/>
        <charset val="128"/>
      </rPr>
      <t>｢</t>
    </r>
    <r>
      <rPr>
        <sz val="10"/>
        <color indexed="8"/>
        <rFont val="맑은 고딕"/>
        <family val="3"/>
        <charset val="129"/>
      </rPr>
      <t>예산 및 기금운용계획 집행지침</t>
    </r>
    <r>
      <rPr>
        <sz val="10"/>
        <color indexed="8"/>
        <rFont val="MS Gothic"/>
        <family val="3"/>
        <charset val="128"/>
      </rPr>
      <t>｣</t>
    </r>
    <r>
      <rPr>
        <sz val="10"/>
        <color indexed="8"/>
        <rFont val="맑은 고딕"/>
        <family val="3"/>
        <charset val="129"/>
      </rPr>
      <t>을 준용</t>
    </r>
    <phoneticPr fontId="14" type="noConversion"/>
  </si>
  <si>
    <t>참여연구자*와 본교 내 동일한 연구실에 소속된 자가 아닌 전문가에 대해 계상 가능
 * 연구개발과제를 수행하는 주관, 공동 및 위탁연구개발기관의 참여하는 연구자를 포함</t>
    <phoneticPr fontId="14" type="noConversion"/>
  </si>
  <si>
    <t>언어구분</t>
    <phoneticPr fontId="14" type="noConversion"/>
  </si>
  <si>
    <t>영어, 아랍어, 독일어</t>
    <phoneticPr fontId="14" type="noConversion"/>
  </si>
  <si>
    <t>일어, 중국어</t>
    <phoneticPr fontId="14" type="noConversion"/>
  </si>
  <si>
    <t>프랑스어, 스페인어, 러시아어 등</t>
    <phoneticPr fontId="14" type="noConversion"/>
  </si>
  <si>
    <t>2시간 까지</t>
    <phoneticPr fontId="14" type="noConversion"/>
  </si>
  <si>
    <t>6시간 까지</t>
    <phoneticPr fontId="14" type="noConversion"/>
  </si>
  <si>
    <t>6시간 초과 시</t>
    <phoneticPr fontId="14" type="noConversion"/>
  </si>
  <si>
    <t>500,000 이하</t>
    <phoneticPr fontId="14" type="noConversion"/>
  </si>
  <si>
    <t>500,000 이하</t>
    <phoneticPr fontId="14" type="noConversion"/>
  </si>
  <si>
    <t>700,000 이하</t>
    <phoneticPr fontId="14" type="noConversion"/>
  </si>
  <si>
    <t>600,000 이하</t>
    <phoneticPr fontId="14" type="noConversion"/>
  </si>
  <si>
    <t>시간당 100,000</t>
    <phoneticPr fontId="14" type="noConversion"/>
  </si>
  <si>
    <t>시간당 100,000</t>
    <phoneticPr fontId="14" type="noConversion"/>
  </si>
  <si>
    <t>시간당 300,000 이하</t>
    <phoneticPr fontId="14" type="noConversion"/>
  </si>
  <si>
    <t>시간당 350,000 이하</t>
    <phoneticPr fontId="14" type="noConversion"/>
  </si>
  <si>
    <t>시간당 350,000 이하</t>
    <phoneticPr fontId="14" type="noConversion"/>
  </si>
  <si>
    <t>시간당 400,000 이하</t>
    <phoneticPr fontId="14" type="noConversion"/>
  </si>
  <si>
    <t>시간당 200,000 이하</t>
    <phoneticPr fontId="14" type="noConversion"/>
  </si>
  <si>
    <t>Q. 중앙행정기관이 인정하는 경우 직접비의 40%를 초과하여 외부전문기술활용비의 사용이 허용되는데, “인정”의 방법은?</t>
    <phoneticPr fontId="14" type="noConversion"/>
  </si>
  <si>
    <t xml:space="preserve">
- 만일 외부 전문기술 활용비를 직접비의 40%를 초과하여 사용하려는 경우에는 과학기술정보통신부 고시 
  「국가연구개발사업 연구개발비 사용기준」 제25조제2항 단서에 따라 중앙행정기관의 장이 인정하여야 하며, 
- 이때, “인정”의 방법은 아래와 같이 다양한 방법이 존재
• 중앙행정기관 소관 법령 또는 행정규칙에 규정하는 방법
• 연구개발과제 공고 시 명시하는 방법
• 중앙행정기관과 연구개발기관 간 문서로 협의·통보하는 방법
• 그 밖에 중앙행정기관이 인정함을 연구개발기관이 인지할 수 있도록 하는 방법
</t>
    <phoneticPr fontId="14" type="noConversion"/>
  </si>
  <si>
    <t>국가연구개발사업의 경우 &lt;표 14&gt;에 따라 산출된 사용비율이 직접비(현물 포함)의 40% 범위를 초과하지 않도록 하되, 지원기관의 장이 인정하는 경우 초과 계상 가능</t>
    <phoneticPr fontId="14" type="noConversion"/>
  </si>
  <si>
    <t>&lt;표14&gt; 외부 전문기술 활요이 사용 비술 계산식</t>
    <phoneticPr fontId="14" type="noConversion"/>
  </si>
  <si>
    <t>※ 현물은 포함하나, 발생이자 중 연구개발비 산입 사용금액은 제외 후 계산</t>
  </si>
  <si>
    <t>※ 2021년 1월 1일 기준 진행 중인 계속과제의 경우에는 총연구개발기간(단계로 구분하는 경우 해당 단계를 말함)의 협약금액 및 사용금액은 
   2021년 1월 1일 이전 연차 종료된 협약금액 및 사용금액을 제외함</t>
    <phoneticPr fontId="14" type="noConversion"/>
  </si>
  <si>
    <t>※ 현물은 포함하나, 발생이자 중 연구개발비 산입 사용금액은 제외 후 계산</t>
    <phoneticPr fontId="14" type="noConversion"/>
  </si>
  <si>
    <t>※ 2021년 1월 1일 기준 진행 중인 계속과제의 경우에는 총연구개발기간(단계로 구분하는 경우 해당 단계를 말함)의 협약금액 및 사용금액은 
   2021년 1월 1일 이전 연차 종료된 협약금액 및 사용금액을 제외함</t>
    <phoneticPr fontId="14" type="noConversion"/>
  </si>
  <si>
    <t xml:space="preserve">   [통합RCMS 적용 사업의 경우]</t>
    <phoneticPr fontId="14" type="noConversion"/>
  </si>
  <si>
    <t xml:space="preserve">   [통합이지바로 적용 사업의 경우]  </t>
    <phoneticPr fontId="14" type="noConversion"/>
  </si>
  <si>
    <t>원고·강사·자문·번역·통역·속기료 지급단가</t>
    <phoneticPr fontId="14" type="noConversion"/>
  </si>
  <si>
    <t>→ 연구수당 작성 시트로 가기</t>
    <phoneticPr fontId="14" type="noConversion"/>
  </si>
  <si>
    <t>서울대 규정
1인당 50,000원
이내</t>
    <phoneticPr fontId="20" type="noConversion"/>
  </si>
  <si>
    <t>서울대 규정
1인당 20,000원
이내</t>
    <phoneticPr fontId="20" type="noConversion"/>
  </si>
  <si>
    <r>
      <t xml:space="preserve">* 구체적으로 기재(국가연구개발사업의 경우 외부참석자 포함 필수이며, </t>
    </r>
    <r>
      <rPr>
        <b/>
        <u/>
        <sz val="9"/>
        <rFont val="맑은 고딕"/>
        <family val="3"/>
        <charset val="129"/>
      </rPr>
      <t>외부인은 소속 및 직급 기재</t>
    </r>
    <r>
      <rPr>
        <sz val="9"/>
        <rFont val="맑은 고딕"/>
        <family val="3"/>
        <charset val="129"/>
      </rPr>
      <t>)</t>
    </r>
    <phoneticPr fontId="14" type="noConversion"/>
  </si>
  <si>
    <r>
      <t>※ 연구비 지원기관의 규정이 없는 경우, 회의비를</t>
    </r>
    <r>
      <rPr>
        <b/>
        <sz val="8"/>
        <color indexed="10"/>
        <rFont val="맑은 고딕"/>
        <family val="3"/>
        <charset val="129"/>
      </rPr>
      <t xml:space="preserve"> 1인당 5만원의 상한선</t>
    </r>
    <r>
      <rPr>
        <sz val="8"/>
        <rFont val="맑은 고딕"/>
        <family val="3"/>
        <charset val="129"/>
      </rPr>
      <t xml:space="preserve">에 의해 집행하며, </t>
    </r>
    <r>
      <rPr>
        <b/>
        <sz val="8"/>
        <color rgb="FFFF0000"/>
        <rFont val="맑은 고딕"/>
        <family val="3"/>
        <charset val="129"/>
      </rPr>
      <t xml:space="preserve">[부정청탁 및 금품등 수수의 금지에 관한 법률] 제2조 제2호 
   가목 및 나목에 해당하는 공무원, 공직유관 단체 및 장과 그 임직원 등에 대한 회의비는 동 법률 및 그 시행령에 따름.
</t>
    </r>
    <r>
      <rPr>
        <b/>
        <sz val="8"/>
        <color theme="1"/>
        <rFont val="맑은 고딕"/>
        <family val="3"/>
        <charset val="129"/>
      </rPr>
      <t xml:space="preserve">※ </t>
    </r>
    <r>
      <rPr>
        <sz val="8"/>
        <rFont val="맑은 고딕"/>
        <family val="3"/>
        <charset val="129"/>
      </rPr>
      <t>지원기관 지침에 의거 해당시 참석자 서명부 제출[별지 10-1호], 다과비는 회의비 식대 전에만 청구 가능</t>
    </r>
    <phoneticPr fontId="14" type="noConversion"/>
  </si>
  <si>
    <t>R&amp;D 과제 회의비 및 식대 규정(2021.09.01. 시행)</t>
    <phoneticPr fontId="14" type="noConversion"/>
  </si>
  <si>
    <t>지급기준에도 불구하고, 외국인, 장애인, 국내에 소속이 없는 한국인을 
초빙 할 경우, 관련 사실 확인 후 기준 액의 2배까지 지급할 수 있다.
(지원기관 별도의 제한 지침이 있는 경우 그 지침에 따른다.)</t>
    <phoneticPr fontId="14" type="noConversion"/>
  </si>
  <si>
    <t>연구시설 · 장비비</t>
    <phoneticPr fontId="14" type="noConversion"/>
  </si>
  <si>
    <t>연구재료비</t>
    <phoneticPr fontId="14" type="noConversion"/>
  </si>
  <si>
    <t>연구활동비</t>
    <phoneticPr fontId="14" type="noConversion"/>
  </si>
  <si>
    <t>인건비</t>
    <phoneticPr fontId="14" type="noConversion"/>
  </si>
  <si>
    <t>학생인건비</t>
    <phoneticPr fontId="14" type="noConversion"/>
  </si>
  <si>
    <t>연구시설·장비비</t>
    <phoneticPr fontId="14" type="noConversion"/>
  </si>
  <si>
    <t>연구재료비</t>
    <phoneticPr fontId="14" type="noConversion"/>
  </si>
  <si>
    <t>간접비</t>
    <phoneticPr fontId="14" type="noConversion"/>
  </si>
  <si>
    <t>연구시설
·
장비비
/ 
연구재료비</t>
    <phoneticPr fontId="14" type="noConversion"/>
  </si>
  <si>
    <t>외부 전문기술 활용비
(강사,자문,번역,
원고,통역,속기료,
조사수당)</t>
    <phoneticPr fontId="14" type="noConversion"/>
  </si>
  <si>
    <t>◦ 지원기관 규정이 없는 경우 산학협력단 산정기준 회의비 1인당 5만원 이하로
  집행
◦ 주말/휴일 회의 시 회의비 사전 품의서
  (민간연구비, 교내연구비 제외)
◦ 민간연구비 경우 실소요경비로 계상</t>
    <phoneticPr fontId="14" type="noConversion"/>
  </si>
  <si>
    <t>◦ 지원기관 규정이 없는 경우 산학협력단 산정기준 야근 식대 1인당 2만원 이하
  로 집행
◦ 민간연구비 경우 실소요경비로 계상</t>
    <phoneticPr fontId="14" type="noConversion"/>
  </si>
  <si>
    <t>용어변경</t>
    <phoneticPr fontId="14" type="noConversion"/>
  </si>
  <si>
    <t>[별지 3-3호] 학생인건비 지급의뢰서 및 연구참여 확약서
 → 양식 변경으로 교체</t>
    <phoneticPr fontId="14" type="noConversion"/>
  </si>
  <si>
    <t>별지 3-3호</t>
    <phoneticPr fontId="14" type="noConversion"/>
  </si>
  <si>
    <t>학생연구자 연구참여확약서</t>
    <phoneticPr fontId="14" type="noConversion"/>
  </si>
  <si>
    <t>3-5</t>
    <phoneticPr fontId="14" type="noConversion"/>
  </si>
  <si>
    <t>박사</t>
  </si>
  <si>
    <t>재학</t>
  </si>
  <si>
    <t>[별지 3호, 3-2호] 근로소득자 연구원들의 인건비 기준액 변경</t>
    <phoneticPr fontId="14" type="noConversion"/>
  </si>
  <si>
    <t>■ 연구비 항목별 증빙서류 및 관련 서식</t>
    <phoneticPr fontId="14" type="noConversion"/>
  </si>
  <si>
    <t>항목</t>
    <phoneticPr fontId="14" type="noConversion"/>
  </si>
  <si>
    <t>※ 항목에 맞게 붉은 테두리 부분만 기재 바랍니다.</t>
    <phoneticPr fontId="14" type="noConversion"/>
  </si>
  <si>
    <t>청구항목</t>
    <phoneticPr fontId="14" type="noConversion"/>
  </si>
  <si>
    <t>■ 청 구 항 목 :</t>
    <phoneticPr fontId="14" type="noConversion"/>
  </si>
  <si>
    <t>항목</t>
    <phoneticPr fontId="20" type="noConversion"/>
  </si>
  <si>
    <t>항목</t>
    <phoneticPr fontId="20" type="noConversion"/>
  </si>
  <si>
    <t>200,000원 이하</t>
    <phoneticPr fontId="14" type="noConversion"/>
  </si>
  <si>
    <t>250,000원 이하</t>
    <phoneticPr fontId="14" type="noConversion"/>
  </si>
  <si>
    <t>연구재료비</t>
  </si>
  <si>
    <t>연구활동비
청구</t>
    <phoneticPr fontId="14" type="noConversion"/>
  </si>
  <si>
    <t>2. 단가 300만원 이상 ~ 총액 2천만원 이하</t>
    <phoneticPr fontId="14" type="noConversion"/>
  </si>
  <si>
    <t>3. 총액 2,000만원 초과</t>
    <phoneticPr fontId="14" type="noConversion"/>
  </si>
  <si>
    <t>1. 단가 300만원 미만(민간·교내 2,000만원 이하)</t>
    <phoneticPr fontId="14" type="noConversion"/>
  </si>
  <si>
    <t>◦ 공사 및 용역 : ·총액 2,000만원 초과의 경우 조달청 공개입찰을 하며, 그 외 모든 공사 및 용역에 대해 계약 체결 후 진행
◦ 외자구매시 제출 서류(미화 150$ 초과 외자 물품은 수입신고 필수)
  - 자체처리 : 수입신고필증
  - 감면의뢰 : 용도설명서, offer sheet, B/L번호가 나와있는 운송장
◦ PC(조립pc포함), 노트북, 서버 : 정품 OS 구입한 신용카드 매출전표 또는 세금계산서
   (리눅스 등 무료 OS의 경우 확인서로 대체 가능)
◦ 산업통상자원부 물품단가 1,000만원 이상 e-Tube등록증(http://www.etube.re.kr)</t>
    <phoneticPr fontId="14" type="noConversion"/>
  </si>
  <si>
    <t>ZEUS 등록용 신청서</t>
    <phoneticPr fontId="14" type="noConversion"/>
  </si>
  <si>
    <t>ZEUS 등록용 신청서</t>
    <phoneticPr fontId="14" type="noConversion"/>
  </si>
  <si>
    <t>◦ 연구장비·재료비중 기기·장비 최종(단계) 2개월 전까지 집행 및 검수 완료
◦ 비소모품 물품에 대하여 산학협력단 검수
  (소프트웨어는 금액에 관계없이 필수)
  - 자체 검수물품은 자체물품검수확인서(검수조서) 첨부
◦ 단가 300만원 이상 2,000만원 이하인 경우 중앙구매(부가세 제외 금액) 
  (민간,교내연구비의 경우 2,000만원 이하의 물품은 재량구매)
   - 내자 연구물품 중앙구매 절차
     연구자 중앙구매 신청→관리기관에서 산학협력단 신청→산학협력단에서 중앙구매 완료→관리기관에서 연구자에게 안내→납품완료 후 산학협력단 검수→물품대금 지급
   - 외자 연구물품 중앙구매(수입의뢰) 절차
     연구자 중앙구매 신청→관리기관에서 산학협력단 신청→산학협력단에서 ㈜우성항운신용장 개설 요청→물품대금 청구→㈜우성항운 통관 진행→납품완료 후 산학협력단 검수→물품대금 정산
◦  1억원 이상 연구장비는 사전 산학협력단 심의에 통과된 장비에 한하여 구입 가능(사전에 연구비 담당자와 상의)
◦  물품분류번호는 조달청 목록정보시스템에서 검색하여 기재  
    (http://www.g2b.go.kr:8051/search/classificationSearch.do)</t>
    <phoneticPr fontId="14" type="noConversion"/>
  </si>
  <si>
    <r>
      <t xml:space="preserve">※  재량구매 시 산단 검수를 해야하는 물품을 작성하여 제출(소모품 단가 300만원 이상, 비소모품, 민간·교내 연구비의 경우
</t>
    </r>
    <r>
      <rPr>
        <b/>
        <sz val="10"/>
        <color rgb="FFFF0000"/>
        <rFont val="맑은 고딕"/>
        <family val="3"/>
        <charset val="129"/>
      </rPr>
      <t xml:space="preserve">    </t>
    </r>
    <r>
      <rPr>
        <b/>
        <u/>
        <sz val="10"/>
        <color rgb="FFFF0000"/>
        <rFont val="맑은 고딕"/>
        <family val="3"/>
        <charset val="129"/>
      </rPr>
      <t>단가 2,000만원 이하 필수)</t>
    </r>
    <phoneticPr fontId="14" type="noConversion"/>
  </si>
  <si>
    <t>※ 민간·교내 연구비의 경우 2,000만원 이하(부가세 제외 금액)의 물품 구매는 재량 구매 가능</t>
    <phoneticPr fontId="14" type="noConversion"/>
  </si>
  <si>
    <t>구매총액 2000만원 이하</t>
  </si>
  <si>
    <t>◦ [별지 1호]연구비 청구서
◦ [별지 1-1호]입금계좌내역서-해당시
◦ [별지 1-2호]영수증 첨부지-해당시
◦ 연구비카드매출전표(카드)
◦ 전자세금계산서(계좌이체)
◦ 거래명세표
◦ 통장사본 및 사업자등록증(계좌이체)
◦ [별지5-3호] ZEUS 등록용 신청서
◦ 취득금액 3천만원 이상 장비는 ZEUS 등록</t>
  </si>
  <si>
    <t xml:space="preserve">- 고지내용 및 동의사항 - </t>
  </si>
  <si>
    <t>계약내용 고지 확인서</t>
  </si>
  <si>
    <t>(인)</t>
  </si>
  <si>
    <t>※ 다수과제에 참여하는 경우 “을”(연구책임자)을 모두 명시</t>
  </si>
  <si>
    <t>전화번호</t>
  </si>
  <si>
    <t>주소</t>
  </si>
  <si>
    <t>성명</t>
  </si>
  <si>
    <t>서울대학교</t>
  </si>
  <si>
    <t xml:space="preserve">서울대학교 </t>
  </si>
  <si>
    <t>상기 사항에 동의하고 날인합니다.</t>
  </si>
  <si>
    <t>① 퇴직금은 근로자퇴직급여보장법에 따라 지급한다.</t>
  </si>
  <si>
    <t>제5조 (“병”의 의무)</t>
  </si>
  <si>
    <t>제4조(“갑”의 의무)</t>
  </si>
  <si>
    <t>월급</t>
  </si>
  <si>
    <t>제3조(계약기간 및 근로 조건)</t>
  </si>
  <si>
    <t>제2조(직급 및 근무처)</t>
  </si>
  <si>
    <t xml:space="preserve">제1조 (계약당사자) </t>
  </si>
  <si>
    <t>■ 연구비 청구 통합서식</t>
    <phoneticPr fontId="14" type="noConversion"/>
  </si>
  <si>
    <t>(인)</t>
    <phoneticPr fontId="97" type="noConversion"/>
  </si>
  <si>
    <t>연구책임자</t>
    <phoneticPr fontId="97" type="noConversion"/>
  </si>
  <si>
    <t>yymmdd</t>
    <phoneticPr fontId="97" type="noConversion"/>
  </si>
  <si>
    <t>010-123-4567</t>
    <phoneticPr fontId="97" type="noConversion"/>
  </si>
  <si>
    <t>연번</t>
    <phoneticPr fontId="97" type="noConversion"/>
  </si>
  <si>
    <t>원</t>
    <phoneticPr fontId="97" type="noConversion"/>
  </si>
  <si>
    <t xml:space="preserve">이라 함)은 상호간의 합의에 따라 아래와 같이 고용계약을 체결하고 이를 신의와 성실로서 준수할 것을 확약한다.  </t>
    <phoneticPr fontId="97" type="noConversion"/>
  </si>
  <si>
    <t>별지 3-5호</t>
    <phoneticPr fontId="14" type="noConversion"/>
  </si>
  <si>
    <t>(직인)</t>
  </si>
  <si>
    <r>
      <t xml:space="preserve">1. 본 기관 소속 연구자가 서울대학교에서 수행하는 과제에 참여하여 인건비를 지급받고, 
   전체 인건비가 본인 직급 기준인건비의 100%를 초과하지 않음을 확인합니다. 본 기관 과제별 인건비계상률의 상향조정으로 
   해당 연구자의 총 인건비계상률이 100%를 초과하게 될 경우 서울대학교에 관련 사실을 고지하겠습니다.
2. 연구자가 해당 과제에서 인건비를 지급받을 시 개인계좌로 지급됨을 확인합니다.
</t>
    </r>
    <r>
      <rPr>
        <sz val="12"/>
        <color rgb="FFFF0000"/>
        <rFont val="맑은 고딕"/>
        <family val="3"/>
        <charset val="129"/>
        <scheme val="minor"/>
      </rPr>
      <t>※ 참여자가 외국인인 경우, "체류자격 외 활동 허가"를 받은 인력만 참여가 가능합니다.</t>
    </r>
    <r>
      <rPr>
        <sz val="12"/>
        <rFont val="맑은 고딕"/>
        <family val="3"/>
        <charset val="129"/>
        <scheme val="minor"/>
      </rPr>
      <t xml:space="preserve">
※ 「국가연구개발혁신법」에 따라 참여연구자는 국가연구개발사업에 총 인건비계상률 100%을 초과하여 참여할 수 없음</t>
    </r>
    <phoneticPr fontId="97" type="noConversion"/>
  </si>
  <si>
    <t>~</t>
    <phoneticPr fontId="97" type="noConversion"/>
  </si>
  <si>
    <t>지급</t>
  </si>
  <si>
    <t>휴대폰번호</t>
  </si>
  <si>
    <t>이메일</t>
  </si>
  <si>
    <t>월지급
예정액(원)</t>
    <phoneticPr fontId="97" type="noConversion"/>
  </si>
  <si>
    <t>참여기간</t>
  </si>
  <si>
    <t>직급</t>
  </si>
  <si>
    <t>소속</t>
  </si>
  <si>
    <t>생년월일</t>
  </si>
  <si>
    <t>□ 외부 참여연구자 정보</t>
    <phoneticPr fontId="97" type="noConversion"/>
  </si>
  <si>
    <t>연구비</t>
  </si>
  <si>
    <t>연구기간</t>
  </si>
  <si>
    <t>과제명</t>
  </si>
  <si>
    <t>서울대학교산학협력단</t>
    <phoneticPr fontId="97" type="noConversion"/>
  </si>
  <si>
    <t>지원사업명</t>
  </si>
  <si>
    <t>지원기관</t>
  </si>
  <si>
    <t>□ 과제 현황</t>
    <phoneticPr fontId="97" type="noConversion"/>
  </si>
  <si>
    <t>SNU R&amp;DB Foundation</t>
    <phoneticPr fontId="97" type="noConversion"/>
  </si>
  <si>
    <t>서울대학교 산학협력단</t>
  </si>
  <si>
    <t>연구책임자</t>
  </si>
  <si>
    <t>Disagree</t>
    <phoneticPr fontId="97" type="noConversion"/>
  </si>
  <si>
    <t>Agree</t>
    <phoneticPr fontId="97" type="noConversion"/>
  </si>
  <si>
    <t>속기기본</t>
    <phoneticPr fontId="97" type="noConversion"/>
  </si>
  <si>
    <t>비고</t>
    <phoneticPr fontId="97" type="noConversion"/>
  </si>
  <si>
    <t>단가</t>
    <phoneticPr fontId="97" type="noConversion"/>
  </si>
  <si>
    <t>구분</t>
    <phoneticPr fontId="97" type="noConversion"/>
  </si>
  <si>
    <t>동의하지 않음</t>
    <phoneticPr fontId="97" type="noConversion"/>
  </si>
  <si>
    <t>동의함</t>
    <phoneticPr fontId="97" type="noConversion"/>
  </si>
  <si>
    <t>○ 개인정보의 제3자 제공에 동의하십니까?</t>
    <phoneticPr fontId="97" type="noConversion"/>
  </si>
  <si>
    <t>&lt;별표 14&gt; 속기표 정액표</t>
    <phoneticPr fontId="97" type="noConversion"/>
  </si>
  <si>
    <r>
      <t xml:space="preserve">  </t>
    </r>
    <r>
      <rPr>
        <sz val="10"/>
        <color theme="1"/>
        <rFont val="Segoe UI Symbol"/>
        <family val="2"/>
      </rPr>
      <t>▪</t>
    </r>
    <r>
      <rPr>
        <sz val="10"/>
        <color theme="1"/>
        <rFont val="맑은 고딕"/>
        <family val="2"/>
        <charset val="129"/>
        <scheme val="minor"/>
      </rPr>
      <t xml:space="preserve"> 이용자가 사전에 제3자 제공 및 공개에 동의한 경우
  </t>
    </r>
    <r>
      <rPr>
        <sz val="10"/>
        <color theme="1"/>
        <rFont val="Segoe UI Symbol"/>
        <family val="2"/>
      </rPr>
      <t>▪</t>
    </r>
    <r>
      <rPr>
        <sz val="10"/>
        <color theme="1"/>
        <rFont val="맑은 고딕"/>
        <family val="2"/>
        <charset val="129"/>
        <scheme val="minor"/>
      </rPr>
      <t xml:space="preserve"> 법령 등에 의해 제공이 요구되는 경우
  </t>
    </r>
    <r>
      <rPr>
        <sz val="10"/>
        <color theme="1"/>
        <rFont val="Segoe UI Symbol"/>
        <family val="2"/>
      </rPr>
      <t>▪</t>
    </r>
    <r>
      <rPr>
        <sz val="10"/>
        <color theme="1"/>
        <rFont val="맑은 고딕"/>
        <family val="2"/>
        <charset val="129"/>
        <scheme val="minor"/>
      </rPr>
      <t xml:space="preserve"> 서비스의 제공에 관한 계약의 이행을 위하여 필요한 개인정보로서 경제적/기술적인 사유로 통상의 동의를 받는 것이 현저히 곤란한 경우
  </t>
    </r>
    <r>
      <rPr>
        <sz val="10"/>
        <color theme="1"/>
        <rFont val="Segoe UI Symbol"/>
        <family val="2"/>
      </rPr>
      <t>▪</t>
    </r>
    <r>
      <rPr>
        <sz val="10"/>
        <color theme="1"/>
        <rFont val="맑은 고딕"/>
        <family val="2"/>
        <charset val="129"/>
        <scheme val="minor"/>
      </rPr>
      <t xml:space="preserve"> 통계작성 및 학술연구 등의 목적을 위해 필요한 경우로, 특정 개인을 알아볼 수 없는 형태로 개인정보를 제공하는 경우</t>
    </r>
    <phoneticPr fontId="97" type="noConversion"/>
  </si>
  <si>
    <r>
      <t xml:space="preserve">▶ SNU R&amp;D foundation is treating the personal information in accordance with &lt;purpose of the personal information collection/utilization&gt;, and does not provide the personal information to a third party without the prior consent of the user. However, the information can be provided to a third party in case of the following.
    </t>
    </r>
    <r>
      <rPr>
        <sz val="10"/>
        <color theme="1"/>
        <rFont val="Segoe UI Symbol"/>
        <family val="2"/>
      </rPr>
      <t>▪</t>
    </r>
    <r>
      <rPr>
        <sz val="10"/>
        <color theme="1"/>
        <rFont val="맑은 고딕"/>
        <family val="3"/>
        <charset val="129"/>
        <scheme val="minor"/>
      </rPr>
      <t xml:space="preserve"> The user have agreed the provision of information to a third party beforehand.
    </t>
    </r>
    <r>
      <rPr>
        <sz val="10"/>
        <color theme="1"/>
        <rFont val="Segoe UI Symbol"/>
        <family val="2"/>
      </rPr>
      <t>▪</t>
    </r>
    <r>
      <rPr>
        <sz val="10"/>
        <color theme="1"/>
        <rFont val="맑은 고딕"/>
        <family val="3"/>
        <charset val="129"/>
        <scheme val="minor"/>
      </rPr>
      <t xml:space="preserve"> The provision is required by the legislation.
    </t>
    </r>
    <r>
      <rPr>
        <sz val="10"/>
        <color theme="1"/>
        <rFont val="Segoe UI Symbol"/>
        <family val="2"/>
      </rPr>
      <t>▪</t>
    </r>
    <r>
      <rPr>
        <sz val="10"/>
        <color theme="1"/>
        <rFont val="맑은 고딕"/>
        <family val="3"/>
        <charset val="129"/>
        <scheme val="minor"/>
      </rPr>
      <t xml:space="preserve"> Receiving an agreement is significantly difficult due to economical/technical reasons, during the fulfillment of a contract about the provision of services.
    </t>
    </r>
    <r>
      <rPr>
        <sz val="10"/>
        <color theme="1"/>
        <rFont val="Segoe UI Symbol"/>
        <family val="2"/>
      </rPr>
      <t>▪</t>
    </r>
    <r>
      <rPr>
        <sz val="10"/>
        <color theme="1"/>
        <rFont val="맑은 고딕"/>
        <family val="3"/>
        <charset val="129"/>
        <scheme val="minor"/>
      </rPr>
      <t xml:space="preserve"> The provision of information is required anonymously, during the purpose of statistics producing or academic research.</t>
    </r>
    <phoneticPr fontId="97" type="noConversion"/>
  </si>
  <si>
    <t>&lt; 개인정보의 제3자 제공 &gt;</t>
    <phoneticPr fontId="97" type="noConversion"/>
  </si>
  <si>
    <t>○ Do you agree with the collection of your personal identification number and its utilization?</t>
    <phoneticPr fontId="97" type="noConversion"/>
  </si>
  <si>
    <t>○ 개인정보 수집 및 이용에 동의하십니까?</t>
    <phoneticPr fontId="97" type="noConversion"/>
  </si>
  <si>
    <t>&lt;별표 14&gt; 통역료 정액표</t>
    <phoneticPr fontId="97" type="noConversion"/>
  </si>
  <si>
    <t xml:space="preserve"> ※영어, 일어, 중국어, 불어, 독어, 스페인어, 러시아어를 제외한 특수어는 별도의 기준 적용가능</t>
    <phoneticPr fontId="97" type="noConversion"/>
  </si>
  <si>
    <t>▶ 수집한 개인정보는「서울대학교 연구비관리 규정」 제31조(관계서류의 보존)에 따라 5년간 보관합니다.</t>
    <phoneticPr fontId="97" type="noConversion"/>
  </si>
  <si>
    <r>
      <rPr>
        <sz val="10"/>
        <color theme="1"/>
        <rFont val="Segoe UI Symbol"/>
        <family val="2"/>
      </rPr>
      <t xml:space="preserve">  ▪</t>
    </r>
    <r>
      <rPr>
        <sz val="10"/>
        <color theme="1"/>
        <rFont val="맑은 고딕"/>
        <family val="2"/>
        <charset val="129"/>
        <scheme val="minor"/>
      </rPr>
      <t xml:space="preserve"> 필수정보 : 성명, 소속, 직위, 계좌번호, 주민등록번호(고유식별정보), 국적, 전화, 이메일</t>
    </r>
    <phoneticPr fontId="97" type="noConversion"/>
  </si>
  <si>
    <r>
      <t xml:space="preserve">▶ SNU R&amp;D foundation is retaining your personal information (including personal identification number) for research management purposes.
  ▪ Essential information: name, affiliation, position, account number, personal identification number, nationality, phone number, E-mail.
  ▪ Purpose of the information retaining: research management related affairs including payment of the personnel expenses and incentive, tax affairs report, career certificate issuance.
</t>
    </r>
    <r>
      <rPr>
        <sz val="10"/>
        <rFont val="맑은 고딕"/>
        <family val="3"/>
        <charset val="129"/>
        <scheme val="minor"/>
      </rPr>
      <t>▶ The collected personal information is maintained for five years in accordance with the provision of article 31 (preservation of the related documents) of the &lt;Seoul National University research funds management regulation&gt;
▶ You can disagree the collection of the personal information. In this case, however, payment of the personnel expenses and incentive can be restricted.</t>
    </r>
    <phoneticPr fontId="97" type="noConversion"/>
  </si>
  <si>
    <t>▶ 서울대학교 산학협력단에서는 연구관리 용도로 개인정보(고유식별정보 포함)를 보유하고 있습니다.</t>
    <phoneticPr fontId="97" type="noConversion"/>
  </si>
  <si>
    <t>&lt;Personal information collection/utilization agreement&gt;</t>
    <phoneticPr fontId="14" type="noConversion"/>
  </si>
  <si>
    <t>&lt; 개인정보 수집·이용 동의 &gt;</t>
    <phoneticPr fontId="14" type="noConversion"/>
  </si>
  <si>
    <t>­번역료는 번역결과물(output)를 기준으로 산정
­한국어, 일어, 중국어 띄어쓰기포함 800자, 그 외 외국어 230words기준
­외국어→외국어의 번역일 경우 최대 해당 외국어→한국어와 한국어→외국어의 단가를 합한 금액 이하로 책정</t>
    <phoneticPr fontId="97" type="noConversion"/>
  </si>
  <si>
    <t>Accomodations</t>
    <phoneticPr fontId="97" type="noConversion"/>
  </si>
  <si>
    <t>Per diem</t>
    <phoneticPr fontId="97" type="noConversion"/>
  </si>
  <si>
    <t>Airfare</t>
    <phoneticPr fontId="97" type="noConversion"/>
  </si>
  <si>
    <t>한국어 → 외국어</t>
    <phoneticPr fontId="97" type="noConversion"/>
  </si>
  <si>
    <t>외국어 → 한국어</t>
    <phoneticPr fontId="97" type="noConversion"/>
  </si>
  <si>
    <t>숙박비</t>
  </si>
  <si>
    <t>체재비</t>
  </si>
  <si>
    <t>교통료</t>
  </si>
  <si>
    <t>항공료</t>
  </si>
  <si>
    <t>Total</t>
    <phoneticPr fontId="97" type="noConversion"/>
  </si>
  <si>
    <t>Travel Expenses</t>
    <phoneticPr fontId="97" type="noConversion"/>
  </si>
  <si>
    <t>Honorarium</t>
    <phoneticPr fontId="97" type="noConversion"/>
  </si>
  <si>
    <t>(Signature)</t>
    <phoneticPr fontId="97" type="noConversion"/>
  </si>
  <si>
    <t>총액</t>
  </si>
  <si>
    <t>출장경비</t>
    <phoneticPr fontId="97" type="noConversion"/>
  </si>
  <si>
    <t>활용비</t>
    <phoneticPr fontId="97" type="noConversion"/>
  </si>
  <si>
    <t>(수령인 서명)</t>
    <phoneticPr fontId="97" type="noConversion"/>
  </si>
  <si>
    <t>Recipient</t>
    <phoneticPr fontId="97" type="noConversion"/>
  </si>
  <si>
    <t>A/C No.</t>
    <phoneticPr fontId="97" type="noConversion"/>
  </si>
  <si>
    <t>Bank Name</t>
    <phoneticPr fontId="97" type="noConversion"/>
  </si>
  <si>
    <t>E-mail</t>
    <phoneticPr fontId="97" type="noConversion"/>
  </si>
  <si>
    <t>Passport No,</t>
    <phoneticPr fontId="97" type="noConversion"/>
  </si>
  <si>
    <t>Institution
(Dept.)</t>
    <phoneticPr fontId="97" type="noConversion"/>
  </si>
  <si>
    <t>Name</t>
    <phoneticPr fontId="97" type="noConversion"/>
  </si>
  <si>
    <t>예금주</t>
    <phoneticPr fontId="97" type="noConversion"/>
  </si>
  <si>
    <t>계좌번호</t>
    <phoneticPr fontId="97" type="noConversion"/>
  </si>
  <si>
    <t>주민등록번호</t>
    <phoneticPr fontId="97" type="noConversion"/>
  </si>
  <si>
    <t>소속</t>
    <phoneticPr fontId="97" type="noConversion"/>
  </si>
  <si>
    <t>이름</t>
    <phoneticPr fontId="97" type="noConversion"/>
  </si>
  <si>
    <t>Personal Information</t>
    <phoneticPr fontId="97" type="noConversion"/>
  </si>
  <si>
    <t>Payment</t>
    <phoneticPr fontId="97" type="noConversion"/>
  </si>
  <si>
    <t>※ 회의수당은 3시간을 초과할 경우 30만원까지 지급가능
※ 외부소속(기업 및 정부출연기관 등)인 자의 경우 직위 및 업무 중요도를 고려하여 적용
※ 「부정청탁 및 금품 등 수수의 금지에 관한 법률」 제2조 제2호 가목 및 나목에 해당하는 
공무원, 공직유관단체 및 기관의 장과 그 임직원 등에 대한 강사료는 동 법률 및 그 시행령을 따름</t>
    <phoneticPr fontId="97" type="noConversion"/>
  </si>
  <si>
    <t>인적사항</t>
    <phoneticPr fontId="97" type="noConversion"/>
  </si>
  <si>
    <t>지급내역</t>
  </si>
  <si>
    <t>Contents</t>
    <phoneticPr fontId="97" type="noConversion"/>
  </si>
  <si>
    <t>목적(활용내용)</t>
    <phoneticPr fontId="97" type="noConversion"/>
  </si>
  <si>
    <t>연구원
(책임급 이하)</t>
    <phoneticPr fontId="97" type="noConversion"/>
  </si>
  <si>
    <t>제목</t>
  </si>
  <si>
    <t>Superior(Senior)</t>
  </si>
  <si>
    <t>Position</t>
    <phoneticPr fontId="97" type="noConversion"/>
  </si>
  <si>
    <t>hour(s)</t>
  </si>
  <si>
    <t>장소</t>
    <phoneticPr fontId="97" type="noConversion"/>
  </si>
  <si>
    <t>전임교원 이상(연구책임자)</t>
    <phoneticPr fontId="97" type="noConversion"/>
  </si>
  <si>
    <t>직급(직위)</t>
    <phoneticPr fontId="97" type="noConversion"/>
  </si>
  <si>
    <t>회</t>
  </si>
  <si>
    <t>시간/회당/장</t>
    <phoneticPr fontId="97" type="noConversion"/>
  </si>
  <si>
    <t>=</t>
    <phoneticPr fontId="97" type="noConversion"/>
  </si>
  <si>
    <t>Time</t>
    <phoneticPr fontId="97" type="noConversion"/>
  </si>
  <si>
    <t>Period</t>
    <phoneticPr fontId="97" type="noConversion"/>
  </si>
  <si>
    <t>활용시간</t>
    <phoneticPr fontId="97" type="noConversion"/>
  </si>
  <si>
    <t>활용일자</t>
    <phoneticPr fontId="97" type="noConversion"/>
  </si>
  <si>
    <t>Type</t>
    <phoneticPr fontId="97" type="noConversion"/>
  </si>
  <si>
    <t>대면</t>
  </si>
  <si>
    <t>대면/비대면</t>
    <phoneticPr fontId="97" type="noConversion"/>
  </si>
  <si>
    <t>자문료</t>
  </si>
  <si>
    <t>Project Title</t>
    <phoneticPr fontId="97" type="noConversion"/>
  </si>
  <si>
    <t>(단위:원)</t>
    <phoneticPr fontId="97" type="noConversion"/>
  </si>
  <si>
    <t>지원기관</t>
    <phoneticPr fontId="97" type="noConversion"/>
  </si>
  <si>
    <t>연구과제명</t>
    <phoneticPr fontId="97" type="noConversion"/>
  </si>
  <si>
    <t>Request for Expert expenses</t>
    <phoneticPr fontId="97" type="noConversion"/>
  </si>
  <si>
    <t>전문가활용비 사용내역서</t>
    <phoneticPr fontId="97" type="noConversion"/>
  </si>
  <si>
    <t>[영문]</t>
    <phoneticPr fontId="97" type="noConversion"/>
  </si>
  <si>
    <t>[국문]</t>
    <phoneticPr fontId="97" type="noConversion"/>
  </si>
  <si>
    <t>을 "을"로 하고,</t>
    <phoneticPr fontId="97" type="noConversion"/>
  </si>
  <si>
    <t xml:space="preserve">에 근무한다. </t>
    <phoneticPr fontId="97" type="noConversion"/>
  </si>
  <si>
    <t>까지로 한다.</t>
    <phoneticPr fontId="97" type="noConversion"/>
  </si>
  <si>
    <t>- 지급방법 : 예금통장에 입금</t>
  </si>
  <si>
    <t>- 연차유급휴가 : 근로기준법에서 정하는 바에 따라 부여함</t>
  </si>
  <si>
    <t>월급</t>
    <phoneticPr fontId="97" type="noConversion"/>
  </si>
  <si>
    <t>원</t>
    <phoneticPr fontId="97" type="noConversion"/>
  </si>
  <si>
    <t>원천징수 후 지급한다.</t>
  </si>
  <si>
    <t>연구책임자</t>
    <phoneticPr fontId="97" type="noConversion"/>
  </si>
  <si>
    <t>2. 질병, 실종 또는 형사소추 등으로 연구업무 수행이 불가능한 경우</t>
  </si>
  <si>
    <t>3. 연구업무를 성실히 준수하지 아니하는 경우</t>
  </si>
  <si>
    <t>1. 본 근로계약을 위반하는 경우</t>
  </si>
  <si>
    <t>② 본 계약서에 규정되지 않은 사항은 ｢근로기준법｣ 등 근로관계 법령이 정하는 바에 따른다.</t>
  </si>
  <si>
    <t>① “병”의 개인정보 제공 및 이용에 대한 동의</t>
    <phoneticPr fontId="97" type="noConversion"/>
  </si>
  <si>
    <t>○○○○○(기관명2)</t>
    <phoneticPr fontId="97" type="noConversion"/>
  </si>
  <si>
    <t>의 장(이하 "을"이라 함), 연구책임자(이하 "병"이라 함), 참여연구자(이하 "정"이라 함)은 다음과</t>
    <phoneticPr fontId="97" type="noConversion"/>
  </si>
  <si>
    <t>제8조 (계약해지 및 변경)</t>
    <phoneticPr fontId="97" type="noConversion"/>
  </si>
  <si>
    <t>같이 연구자의 연구과제 참여에 합의한다.</t>
    <phoneticPr fontId="97" type="noConversion"/>
  </si>
  <si>
    <t xml:space="preserve">① “병”이 다음 각 호의 어느 하나에 해당할 경우 “갑”은 서면 통지로 “병”과의 근로계약을 해지할 수 있다. </t>
    <phoneticPr fontId="97" type="noConversion"/>
  </si>
  <si>
    <t xml:space="preserve"> 1. 본 근로계약을 위반하는 경우</t>
    <phoneticPr fontId="97" type="noConversion"/>
  </si>
  <si>
    <t>갑
(원 소속기관)</t>
    <phoneticPr fontId="97" type="noConversion"/>
  </si>
  <si>
    <t>연구기간</t>
    <phoneticPr fontId="97" type="noConversion"/>
  </si>
  <si>
    <t>구매의뢰서(산단중앙구매)</t>
    <phoneticPr fontId="14" type="noConversion"/>
  </si>
  <si>
    <t>용도 설명서</t>
    <phoneticPr fontId="14" type="noConversion"/>
  </si>
  <si>
    <t>1. 품         명</t>
    <phoneticPr fontId="14" type="noConversion"/>
  </si>
  <si>
    <t>(영문)</t>
    <phoneticPr fontId="14" type="noConversion"/>
  </si>
  <si>
    <t>연구과제명</t>
  </si>
  <si>
    <t>(국문)</t>
    <phoneticPr fontId="14" type="noConversion"/>
  </si>
  <si>
    <t>2. 모   델   명</t>
    <phoneticPr fontId="14" type="noConversion"/>
  </si>
  <si>
    <t>3. 제   조   사</t>
    <phoneticPr fontId="14" type="noConversion"/>
  </si>
  <si>
    <t>4. 제 작 국 가</t>
    <phoneticPr fontId="14" type="noConversion"/>
  </si>
  <si>
    <t>4. 규격(성능 및 사양)</t>
    <phoneticPr fontId="14" type="noConversion"/>
  </si>
  <si>
    <t>Ⅰ. 일반사양 :</t>
    <phoneticPr fontId="14" type="noConversion"/>
  </si>
  <si>
    <t>Ⅱ. 성      능 :</t>
    <phoneticPr fontId="14" type="noConversion"/>
  </si>
  <si>
    <t>5. 사용 용도설명</t>
    <phoneticPr fontId="14" type="noConversion"/>
  </si>
  <si>
    <t>물품명</t>
  </si>
  <si>
    <t>단위</t>
  </si>
  <si>
    <t>비고</t>
  </si>
  <si>
    <t>서울대학교 산학협력단</t>
    <phoneticPr fontId="14" type="noConversion"/>
  </si>
  <si>
    <t>5-2</t>
    <phoneticPr fontId="14" type="noConversion"/>
  </si>
  <si>
    <t>수의계약 사유서(내자구매)</t>
    <phoneticPr fontId="14" type="noConversion"/>
  </si>
  <si>
    <t>수의계약 사유서(외자구매)</t>
    <phoneticPr fontId="14" type="noConversion"/>
  </si>
  <si>
    <t>SRnD 과제번호</t>
    <phoneticPr fontId="14" type="noConversion"/>
  </si>
  <si>
    <t>SRnD 과제번호</t>
    <phoneticPr fontId="14" type="noConversion"/>
  </si>
  <si>
    <t>연구과제명</t>
    <phoneticPr fontId="14" type="noConversion"/>
  </si>
  <si>
    <t>수의계약 내용</t>
    <phoneticPr fontId="14" type="noConversion"/>
  </si>
  <si>
    <t>물품명</t>
    <phoneticPr fontId="97" type="noConversion"/>
  </si>
  <si>
    <t>업체명</t>
    <phoneticPr fontId="14" type="noConversion"/>
  </si>
  <si>
    <t>업체연락처</t>
    <phoneticPr fontId="14" type="noConversion"/>
  </si>
  <si>
    <t>계약상대자 주소</t>
    <phoneticPr fontId="14" type="noConversion"/>
  </si>
  <si>
    <t>물품명</t>
    <phoneticPr fontId="14" type="noConversion"/>
  </si>
  <si>
    <t>모델 및 규격</t>
    <phoneticPr fontId="14" type="noConversion"/>
  </si>
  <si>
    <t>국내대리점(회사명)</t>
    <phoneticPr fontId="97" type="noConversion"/>
  </si>
  <si>
    <t>전화/Fax</t>
    <phoneticPr fontId="97" type="noConversion"/>
  </si>
  <si>
    <t>주소</t>
    <phoneticPr fontId="14" type="noConversion"/>
  </si>
  <si>
    <t>주소</t>
    <phoneticPr fontId="97" type="noConversion"/>
  </si>
  <si>
    <t>1. 사유</t>
    <phoneticPr fontId="14" type="noConversion"/>
  </si>
  <si>
    <t>공급자(회사명)</t>
    <phoneticPr fontId="97" type="noConversion"/>
  </si>
  <si>
    <t>전화/Fax</t>
    <phoneticPr fontId="97" type="noConversion"/>
  </si>
  <si>
    <t>주소</t>
    <phoneticPr fontId="97" type="noConversion"/>
  </si>
  <si>
    <t>제작자(회사명)</t>
    <phoneticPr fontId="97" type="noConversion"/>
  </si>
  <si>
    <t>1. 사유</t>
    <phoneticPr fontId="14" type="noConversion"/>
  </si>
  <si>
    <t>2. 관련 법규</t>
    <phoneticPr fontId="14" type="noConversion"/>
  </si>
  <si>
    <t>2. 관련 법규</t>
    <phoneticPr fontId="14" type="noConversion"/>
  </si>
  <si>
    <t>3. 기 보유장비 현황</t>
    <phoneticPr fontId="14" type="noConversion"/>
  </si>
  <si>
    <t>3. 기 보유장비 현황</t>
    <phoneticPr fontId="14" type="noConversion"/>
  </si>
  <si>
    <t>장비명</t>
    <phoneticPr fontId="14" type="noConversion"/>
  </si>
  <si>
    <t>구입연도</t>
    <phoneticPr fontId="14" type="noConversion"/>
  </si>
  <si>
    <t>보유대수</t>
    <phoneticPr fontId="14" type="noConversion"/>
  </si>
  <si>
    <t>자산번호</t>
    <phoneticPr fontId="14" type="noConversion"/>
  </si>
  <si>
    <t>장비명</t>
    <phoneticPr fontId="14" type="noConversion"/>
  </si>
  <si>
    <t>자산번호</t>
    <phoneticPr fontId="14" type="noConversion"/>
  </si>
  <si>
    <t>위와 같이 수의계약을 요청하오니 처리하여 주시기 바랍니다.</t>
    <phoneticPr fontId="14" type="noConversion"/>
  </si>
  <si>
    <t>위와 같이 수의계약을 요청하오니 처리하여 주시기 바랍니다.</t>
    <phoneticPr fontId="14" type="noConversion"/>
  </si>
  <si>
    <t xml:space="preserve">연구책임자 : </t>
    <phoneticPr fontId="14" type="noConversion"/>
  </si>
  <si>
    <t>(인)</t>
    <phoneticPr fontId="97" type="noConversion"/>
  </si>
  <si>
    <t xml:space="preserve">관리기관장 : </t>
    <phoneticPr fontId="14" type="noConversion"/>
  </si>
  <si>
    <t xml:space="preserve">관리기관장 : </t>
    <phoneticPr fontId="14" type="noConversion"/>
  </si>
  <si>
    <t>별지 5-2호</t>
    <phoneticPr fontId="14" type="noConversion"/>
  </si>
  <si>
    <t>별지 5-3호</t>
    <phoneticPr fontId="14" type="noConversion"/>
  </si>
  <si>
    <t>5-3</t>
    <phoneticPr fontId="14" type="noConversion"/>
  </si>
  <si>
    <t>★ 본 서식은 SRnD시스템 참여연구원 화면에서도 출력 가능합니다. (기 등록된 연구자 정보 자동 출력)</t>
    <phoneticPr fontId="97" type="noConversion"/>
  </si>
  <si>
    <t>외부참여연구자 소속기관장 확인서</t>
    <phoneticPr fontId="5" type="Hiragana"/>
  </si>
  <si>
    <t>지급
구분</t>
    <phoneticPr fontId="97" type="noConversion"/>
  </si>
  <si>
    <t>인건비
계상률</t>
    <phoneticPr fontId="97" type="noConversion"/>
  </si>
  <si>
    <t>월기준
금액(원)</t>
    <phoneticPr fontId="97" type="noConversion"/>
  </si>
  <si>
    <t>소속기관장 :</t>
    <phoneticPr fontId="97" type="noConversion"/>
  </si>
  <si>
    <t xml:space="preserve">산학협력단장 </t>
    <phoneticPr fontId="97" type="noConversion"/>
  </si>
  <si>
    <t>서울대학교산학협력단장 귀하</t>
    <phoneticPr fontId="97" type="noConversion"/>
  </si>
  <si>
    <r>
      <t>■ 서울대학교 학생인건비 통합관리 기준 [별지 제1호 서식]</t>
    </r>
    <r>
      <rPr>
        <u/>
        <sz val="11"/>
        <color indexed="8"/>
        <rFont val="맑은 고딕"/>
        <family val="3"/>
        <charset val="129"/>
      </rPr>
      <t/>
    </r>
    <phoneticPr fontId="20" type="noConversion"/>
  </si>
  <si>
    <t xml:space="preserve">                     (                                                                                                                                                   )</t>
    <phoneticPr fontId="20" type="noConversion"/>
  </si>
  <si>
    <r>
      <t>학생연구자 연구참여확약서</t>
    </r>
    <r>
      <rPr>
        <b/>
        <sz val="18"/>
        <rFont val="맑은 고딕"/>
        <family val="3"/>
        <charset val="129"/>
      </rPr>
      <t>[계정번호:               ]</t>
    </r>
    <phoneticPr fontId="80" type="Hiragana"/>
  </si>
  <si>
    <t>학생인건비통합관리기관장의 장과 연구책임자계정의 계정책임자</t>
    <phoneticPr fontId="20" type="noConversion"/>
  </si>
  <si>
    <t>홍길동</t>
    <phoneticPr fontId="20" type="noConversion"/>
  </si>
  <si>
    <t>과 학생연구자</t>
    <phoneticPr fontId="20" type="noConversion"/>
  </si>
  <si>
    <t>홍길동1</t>
    <phoneticPr fontId="20" type="noConversion"/>
  </si>
  <si>
    <t xml:space="preserve">은 다음과 같이 학생연구자 </t>
    <phoneticPr fontId="20" type="noConversion"/>
  </si>
  <si>
    <t>운영에 필요한 사항을 정하고 이를 신의와 성실로 준수하기 위해 동 연구참여확약서를 체결한다</t>
    <phoneticPr fontId="20" type="noConversion"/>
  </si>
  <si>
    <t>1.학생연구자 인적사항</t>
    <phoneticPr fontId="20" type="noConversion"/>
  </si>
  <si>
    <t>성명</t>
    <phoneticPr fontId="20" type="noConversion"/>
  </si>
  <si>
    <t>학번</t>
    <phoneticPr fontId="20" type="noConversion"/>
  </si>
  <si>
    <t>생년월일</t>
    <phoneticPr fontId="20" type="noConversion"/>
  </si>
  <si>
    <t>소속
(학과명)</t>
    <phoneticPr fontId="20" type="noConversion"/>
  </si>
  <si>
    <t>과정 및 학기</t>
    <phoneticPr fontId="20" type="noConversion"/>
  </si>
  <si>
    <t>과정</t>
    <phoneticPr fontId="20" type="noConversion"/>
  </si>
  <si>
    <t>학기</t>
    <phoneticPr fontId="20" type="noConversion"/>
  </si>
  <si>
    <t>국가연구자번호</t>
    <phoneticPr fontId="20" type="noConversion"/>
  </si>
  <si>
    <t>주소</t>
    <phoneticPr fontId="20" type="noConversion"/>
  </si>
  <si>
    <t>연락처</t>
    <phoneticPr fontId="20" type="noConversion"/>
  </si>
  <si>
    <t>(휴대전화번호)</t>
    <phoneticPr fontId="20" type="noConversion"/>
  </si>
  <si>
    <t>(E-mail)</t>
    <phoneticPr fontId="20" type="noConversion"/>
  </si>
  <si>
    <t>2. 연구참여정보</t>
    <phoneticPr fontId="20" type="noConversion"/>
  </si>
  <si>
    <t xml:space="preserve">  가. 연구참여기간: </t>
    <phoneticPr fontId="20" type="noConversion"/>
  </si>
  <si>
    <t>20  .    .    .  ~  20  .    .    .</t>
    <phoneticPr fontId="20" type="noConversion"/>
  </si>
  <si>
    <t xml:space="preserve">  나. 담당업무(역할):</t>
    <phoneticPr fontId="20" type="noConversion"/>
  </si>
  <si>
    <t xml:space="preserve">    ※ 연구수행내용, 역할 등 담당업무를 구체적으로 작성하고, 연구와 관련 없는 업무는 기재하지 않음  </t>
    <phoneticPr fontId="20" type="noConversion"/>
  </si>
  <si>
    <t xml:space="preserve">  다. 계정별 월 학생인건비 지급액 및 지급률</t>
    <phoneticPr fontId="20" type="noConversion"/>
  </si>
  <si>
    <t>구분</t>
    <phoneticPr fontId="20" type="noConversion"/>
  </si>
  <si>
    <t>연구개발기관계정
균등지급</t>
    <phoneticPr fontId="20" type="noConversion"/>
  </si>
  <si>
    <t>연구책임자 계정 
차등지급</t>
    <phoneticPr fontId="20" type="noConversion"/>
  </si>
  <si>
    <t>합계
(세금 포함)</t>
    <phoneticPr fontId="20" type="noConversion"/>
  </si>
  <si>
    <t>지급액</t>
    <phoneticPr fontId="20" type="noConversion"/>
  </si>
  <si>
    <t>지급률*</t>
    <phoneticPr fontId="20" type="noConversion"/>
  </si>
  <si>
    <t xml:space="preserve">  라. 학생인건비 지급일: 매월 25일</t>
    <phoneticPr fontId="20" type="noConversion"/>
  </si>
  <si>
    <t xml:space="preserve">  마. 지급방법: 학생연구자 명의 예금통장에 입금</t>
    <phoneticPr fontId="20" type="noConversion"/>
  </si>
  <si>
    <t xml:space="preserve">    ※ 참여중단, 종료 시 중단 종료일까지 참여한 업무 일(월 등) 수에 대해 일할(월할 등) 계산하여 지급함</t>
    <phoneticPr fontId="20" type="noConversion"/>
  </si>
  <si>
    <t xml:space="preserve">  바. 연구개발기관계정의 계정책임자(해당사항 없음)</t>
    <phoneticPr fontId="20" type="noConversion"/>
  </si>
  <si>
    <t>성명</t>
    <phoneticPr fontId="20" type="noConversion"/>
  </si>
  <si>
    <t>소속
(학과명)</t>
    <phoneticPr fontId="20" type="noConversion"/>
  </si>
  <si>
    <t>직급</t>
    <phoneticPr fontId="20" type="noConversion"/>
  </si>
  <si>
    <t>연락처</t>
    <phoneticPr fontId="20" type="noConversion"/>
  </si>
  <si>
    <t>(연구실)</t>
    <phoneticPr fontId="20" type="noConversion"/>
  </si>
  <si>
    <t>(E-mail)</t>
    <phoneticPr fontId="20" type="noConversion"/>
  </si>
  <si>
    <t xml:space="preserve">  사. 연구책임자계정의 계정책임자</t>
    <phoneticPr fontId="20" type="noConversion"/>
  </si>
  <si>
    <t>(E-mail)</t>
    <phoneticPr fontId="20" type="noConversion"/>
  </si>
  <si>
    <t>3. 기타 확약사항</t>
    <phoneticPr fontId="20" type="noConversion"/>
  </si>
  <si>
    <t xml:space="preserve">
  가. 학생연구자는 연구 수행에 필요한 담당업무를 성실히 수행 한다.
  나. 계정책임자는 학생연구자의 정당한 학업활동 및 연구활동 등을 보장하기 위해 노력하고, 학생연구자 제도를 공정하고 투명하게 운영한다.
  다. 계정책임자는 학생연구자에게 연구 내용과 무관한 업무를 지시하거나 사적 업무에 동원하지 않는다.
  라. 학생연구자는 본교에서 실시하는 안전·보건교육 및 연구윤리교육을 이수하여야 하며, 학생연구자를 피보험자 및 수익자로 하는 상해 보험 가입과 관련한 
      사항은 「서울대학교 연구실 안전환경 관리 규정」에 따른다. 
  마. 계정책임자는 인권, 양성평등, 윤리 등에 관한 교육을 이수하고 학생연구자에게 폭언·폭행·성추행 및 성희롱 등을 포함한 제반 권리를 침해하지 않는다.
  바. 계정책임자는 학생연구자에게 지급된 학생인건비를 어떠한 이유에서든지 회수하여 공동으로 관리 또는 사용(학생인건비부당회수)하지 않는다.
  사. 학생연구자는 계정책임자가 연구참여확약서 조건을 위반하였을 경우 연구기관에 시정을 요구 할 수 있다.
  아. 학생연구자는 동 연구참여확약서에 따라 지급 받는 인건비 이외에 타 소득이 발생한 경우 계정책임자 및 소속된 연구기관에 반드시 통보하여야 한다.
  자. 계정책임자는 학생연구자가 질병·실종·형사소추 등으로 업무 수행이 불가능하거나 업무 능력 미달 또는 업무를 성실히 수행하지 아니할 경우 연구참여확약
      을 취소할 수 있다.
</t>
    <phoneticPr fontId="20" type="noConversion"/>
  </si>
  <si>
    <t>학생연구자:</t>
    <phoneticPr fontId="20" type="noConversion"/>
  </si>
  <si>
    <t>(서명 또는 인)</t>
    <phoneticPr fontId="20" type="noConversion"/>
  </si>
  <si>
    <t>연구책임자계정의 계정책임자:</t>
    <phoneticPr fontId="20" type="noConversion"/>
  </si>
  <si>
    <t>연구개발기관계정의 계정책임자(해당사항 없음):</t>
    <phoneticPr fontId="20" type="noConversion"/>
  </si>
  <si>
    <t>학생인건비통합관리기관장(산학협력단장):</t>
    <phoneticPr fontId="20" type="noConversion"/>
  </si>
  <si>
    <t>국내·외 출장 신청(명령)서</t>
    <phoneticPr fontId="97" type="noConversion"/>
  </si>
  <si>
    <t>국내·외 출장결과보고서</t>
    <phoneticPr fontId="97" type="noConversion"/>
  </si>
  <si>
    <t>1. 출장사항</t>
    <phoneticPr fontId="97" type="noConversion"/>
  </si>
  <si>
    <t>출장형태</t>
    <phoneticPr fontId="97" type="noConversion"/>
  </si>
  <si>
    <t>학회참석 및 발표</t>
  </si>
  <si>
    <t>출장목적</t>
    <phoneticPr fontId="97" type="noConversion"/>
  </si>
  <si>
    <t>ㅇㅇㅇㅇㅇㅇ 학회 포스터 발표</t>
    <phoneticPr fontId="97" type="noConversion"/>
  </si>
  <si>
    <t>~</t>
    <phoneticPr fontId="97" type="noConversion"/>
  </si>
  <si>
    <t>(</t>
    <phoneticPr fontId="97" type="noConversion"/>
  </si>
  <si>
    <t>박</t>
    <phoneticPr fontId="97" type="noConversion"/>
  </si>
  <si>
    <t>일)</t>
    <phoneticPr fontId="97" type="noConversion"/>
  </si>
  <si>
    <t>~</t>
    <phoneticPr fontId="97" type="noConversion"/>
  </si>
  <si>
    <t>(</t>
    <phoneticPr fontId="97" type="noConversion"/>
  </si>
  <si>
    <t>박</t>
    <phoneticPr fontId="97" type="noConversion"/>
  </si>
  <si>
    <t>출장국(출장도시)</t>
    <phoneticPr fontId="97" type="noConversion"/>
  </si>
  <si>
    <t>출장국(출장도시)</t>
    <phoneticPr fontId="97" type="noConversion"/>
  </si>
  <si>
    <t>출장자 
인적사항</t>
    <phoneticPr fontId="97" type="noConversion"/>
  </si>
  <si>
    <t>성명</t>
    <phoneticPr fontId="97" type="noConversion"/>
  </si>
  <si>
    <t>소속</t>
    <phoneticPr fontId="97" type="noConversion"/>
  </si>
  <si>
    <t>직급</t>
    <phoneticPr fontId="97" type="noConversion"/>
  </si>
  <si>
    <t>출장자 
인적사항</t>
    <phoneticPr fontId="97" type="noConversion"/>
  </si>
  <si>
    <t>성명</t>
    <phoneticPr fontId="97" type="noConversion"/>
  </si>
  <si>
    <t>직급</t>
    <phoneticPr fontId="97" type="noConversion"/>
  </si>
  <si>
    <t>2. 주요 출장 일정</t>
    <phoneticPr fontId="97" type="noConversion"/>
  </si>
  <si>
    <t>날짜</t>
    <phoneticPr fontId="97" type="noConversion"/>
  </si>
  <si>
    <t>출발지</t>
    <phoneticPr fontId="97" type="noConversion"/>
  </si>
  <si>
    <t>도착지</t>
    <phoneticPr fontId="97" type="noConversion"/>
  </si>
  <si>
    <t>방문기관</t>
    <phoneticPr fontId="97" type="noConversion"/>
  </si>
  <si>
    <t>활동내용</t>
    <phoneticPr fontId="97" type="noConversion"/>
  </si>
  <si>
    <t>방문기관</t>
    <phoneticPr fontId="97" type="noConversion"/>
  </si>
  <si>
    <t>위와 같이 출장을 신청합니다.</t>
    <phoneticPr fontId="97" type="noConversion"/>
  </si>
  <si>
    <t>위와 같이 출장 결과보고서를 제출합니다.</t>
    <phoneticPr fontId="97" type="noConversion"/>
  </si>
  <si>
    <t>년          월          일</t>
    <phoneticPr fontId="97" type="noConversion"/>
  </si>
  <si>
    <t>서울대학교 산학협력단</t>
    <phoneticPr fontId="97" type="noConversion"/>
  </si>
  <si>
    <t xml:space="preserve">
[붙임] 출입국에 관한 사실 증명서 또는 출입국 관련 증빙서류 1부.</t>
    <phoneticPr fontId="97" type="noConversion"/>
  </si>
  <si>
    <t>국내·외 출장신청(명령)서 / 국내·외 출장결과보고서</t>
  </si>
  <si>
    <t>주말·휴일 회의 사전 품의서</t>
    <phoneticPr fontId="5" type="Hiragana"/>
  </si>
  <si>
    <r>
      <t>참석자 서명부</t>
    </r>
    <r>
      <rPr>
        <b/>
        <sz val="11"/>
        <color rgb="FFFF0000"/>
        <rFont val="맑은 고딕"/>
        <family val="3"/>
        <charset val="129"/>
        <scheme val="minor"/>
      </rPr>
      <t>＊지원기관 요청시</t>
    </r>
    <phoneticPr fontId="5" type="Hiragana"/>
  </si>
  <si>
    <t>SRnD 과제번호</t>
    <phoneticPr fontId="5" type="Hiragana"/>
  </si>
  <si>
    <t>연구책임자</t>
    <phoneticPr fontId="5" type="Hiragana"/>
  </si>
  <si>
    <t>SRnD 과제번호</t>
    <phoneticPr fontId="5" type="Hiragana"/>
  </si>
  <si>
    <t>연구책임자</t>
    <phoneticPr fontId="5" type="Hiragana"/>
  </si>
  <si>
    <t>지원기관</t>
    <phoneticPr fontId="97" type="noConversion"/>
  </si>
  <si>
    <t>지원기관</t>
    <phoneticPr fontId="97" type="noConversion"/>
  </si>
  <si>
    <t>일자</t>
    <phoneticPr fontId="97" type="noConversion"/>
  </si>
  <si>
    <t>hh:mm</t>
    <phoneticPr fontId="97" type="noConversion"/>
  </si>
  <si>
    <t>소속</t>
    <phoneticPr fontId="97" type="noConversion"/>
  </si>
  <si>
    <t>직위</t>
    <phoneticPr fontId="97" type="noConversion"/>
  </si>
  <si>
    <t>성명</t>
    <phoneticPr fontId="97" type="noConversion"/>
  </si>
  <si>
    <t>서명</t>
    <phoneticPr fontId="97" type="noConversion"/>
  </si>
  <si>
    <t>비고</t>
    <phoneticPr fontId="97" type="noConversion"/>
  </si>
  <si>
    <t>참석예정자</t>
    <phoneticPr fontId="97" type="noConversion"/>
  </si>
  <si>
    <t>○○○외 ○명</t>
    <phoneticPr fontId="97" type="noConversion"/>
  </si>
  <si>
    <t>예정금액(원)</t>
    <phoneticPr fontId="97" type="noConversion"/>
  </si>
  <si>
    <t>주말·휴일
회의 집행 사유</t>
    <phoneticPr fontId="97" type="noConversion"/>
  </si>
  <si>
    <t>상기와 같이 연구과제 수행과 관련하여 주말·휴일 회의를 사전품의 하고자 합니다.</t>
    <phoneticPr fontId="97" type="noConversion"/>
  </si>
  <si>
    <t>년         월         일</t>
    <phoneticPr fontId="97" type="noConversion"/>
  </si>
  <si>
    <t>(인)</t>
    <phoneticPr fontId="97" type="noConversion"/>
  </si>
  <si>
    <t>주말·휴일 회의 사전 품의서 / 참석자 서명부</t>
    <phoneticPr fontId="14" type="noConversion"/>
  </si>
  <si>
    <t>연구수당 기여도 평가서 및 지급 신청서</t>
    <phoneticPr fontId="97" type="noConversion"/>
  </si>
  <si>
    <t>SRnD 과제번호</t>
    <phoneticPr fontId="5" type="Hiragana"/>
  </si>
  <si>
    <t>연구책임자</t>
    <phoneticPr fontId="5" type="Hiragana"/>
  </si>
  <si>
    <t>□ 기여도 평가서</t>
    <phoneticPr fontId="97" type="noConversion"/>
  </si>
  <si>
    <t>평가기간</t>
    <phoneticPr fontId="97" type="noConversion"/>
  </si>
  <si>
    <t>yymmdd</t>
    <phoneticPr fontId="97" type="noConversion"/>
  </si>
  <si>
    <t>yymmdd</t>
    <phoneticPr fontId="97" type="noConversion"/>
  </si>
  <si>
    <t>평가대상자</t>
    <phoneticPr fontId="97" type="noConversion"/>
  </si>
  <si>
    <t>기여도(%)</t>
    <phoneticPr fontId="97" type="noConversion"/>
  </si>
  <si>
    <t>평가항목(예시)</t>
    <phoneticPr fontId="97" type="noConversion"/>
  </si>
  <si>
    <t>연구과제 수행</t>
    <phoneticPr fontId="97" type="noConversion"/>
  </si>
  <si>
    <t>연구결과물</t>
    <phoneticPr fontId="97" type="noConversion"/>
  </si>
  <si>
    <t>연구결과 발표</t>
    <phoneticPr fontId="97" type="noConversion"/>
  </si>
  <si>
    <t>연구자1</t>
    <phoneticPr fontId="97" type="noConversion"/>
  </si>
  <si>
    <t>연구자2</t>
    <phoneticPr fontId="97" type="noConversion"/>
  </si>
  <si>
    <t>연구자3</t>
  </si>
  <si>
    <t>연구자4</t>
  </si>
  <si>
    <t>연구자5</t>
  </si>
  <si>
    <t>합계</t>
    <phoneticPr fontId="97" type="noConversion"/>
  </si>
  <si>
    <t>□ 연구수당 지급 신청서</t>
    <phoneticPr fontId="97" type="noConversion"/>
  </si>
  <si>
    <t>세목</t>
    <phoneticPr fontId="97" type="noConversion"/>
  </si>
  <si>
    <t>예산액</t>
    <phoneticPr fontId="97" type="noConversion"/>
  </si>
  <si>
    <t>기 지급액</t>
    <phoneticPr fontId="97" type="noConversion"/>
  </si>
  <si>
    <t>금회 지급액</t>
    <phoneticPr fontId="97" type="noConversion"/>
  </si>
  <si>
    <t>지급액</t>
    <phoneticPr fontId="97" type="noConversion"/>
  </si>
  <si>
    <t>입금계좌</t>
    <phoneticPr fontId="97" type="noConversion"/>
  </si>
  <si>
    <t>연구수당</t>
    <phoneticPr fontId="97" type="noConversion"/>
  </si>
  <si>
    <t>(인건비 계좌와 동일)</t>
    <phoneticPr fontId="97" type="noConversion"/>
  </si>
  <si>
    <t>(인건비 계좌와 동일)</t>
    <phoneticPr fontId="97" type="noConversion"/>
  </si>
  <si>
    <t>합계</t>
    <phoneticPr fontId="97" type="noConversion"/>
  </si>
  <si>
    <t>상기와 같이 연구과제 수행과 관련하여 참여연구자에게 연구수당을 지급 청구합니다.</t>
    <phoneticPr fontId="5" type="Hiragana"/>
  </si>
  <si>
    <t>(인)</t>
    <phoneticPr fontId="97" type="noConversion"/>
  </si>
  <si>
    <t>연구수당 기여도평가서 및 지급신청서</t>
    <phoneticPr fontId="14" type="noConversion"/>
  </si>
  <si>
    <t>연구책임자</t>
    <phoneticPr fontId="5" type="Hiragana"/>
  </si>
  <si>
    <t>SRnD No.</t>
    <phoneticPr fontId="5" type="Hiragana"/>
  </si>
  <si>
    <t>Principal Investigator</t>
    <phoneticPr fontId="5" type="Hiragana"/>
  </si>
  <si>
    <t>Funding Institution</t>
    <phoneticPr fontId="97" type="noConversion"/>
  </si>
  <si>
    <t>Contact/Untact</t>
    <phoneticPr fontId="97" type="noConversion"/>
  </si>
  <si>
    <t>기간</t>
    <phoneticPr fontId="97" type="noConversion"/>
  </si>
  <si>
    <t>시간</t>
    <phoneticPr fontId="97" type="noConversion"/>
  </si>
  <si>
    <t>연구책임자
(전임교원 이상)</t>
    <phoneticPr fontId="97" type="noConversion"/>
  </si>
  <si>
    <t>Date</t>
    <phoneticPr fontId="97" type="noConversion"/>
  </si>
  <si>
    <t>=</t>
    <phoneticPr fontId="97" type="noConversion"/>
  </si>
  <si>
    <t>hours</t>
    <phoneticPr fontId="97" type="noConversion"/>
  </si>
  <si>
    <t>Unit</t>
    <phoneticPr fontId="97" type="noConversion"/>
  </si>
  <si>
    <t>Place</t>
    <phoneticPr fontId="97" type="noConversion"/>
  </si>
  <si>
    <t>Title</t>
    <phoneticPr fontId="97" type="noConversion"/>
  </si>
  <si>
    <t>계좌이체정보</t>
    <phoneticPr fontId="5" type="Hiragana"/>
  </si>
  <si>
    <t>Recipient's Bank</t>
    <phoneticPr fontId="5" type="Hiragana"/>
  </si>
  <si>
    <t>이메일주소</t>
    <phoneticPr fontId="97" type="noConversion"/>
  </si>
  <si>
    <t>은행명</t>
    <phoneticPr fontId="97" type="noConversion"/>
  </si>
  <si>
    <t>Transportation</t>
    <phoneticPr fontId="97" type="noConversion"/>
  </si>
  <si>
    <r>
      <t xml:space="preserve">  </t>
    </r>
    <r>
      <rPr>
        <sz val="10"/>
        <color theme="1"/>
        <rFont val="Segoe UI Symbol"/>
        <family val="2"/>
      </rPr>
      <t>▪</t>
    </r>
    <r>
      <rPr>
        <sz val="10"/>
        <color theme="1"/>
        <rFont val="맑은 고딕"/>
        <family val="2"/>
        <charset val="129"/>
        <scheme val="minor"/>
      </rPr>
      <t xml:space="preserve"> 보유목적: 인건비 및 수당 지급, 세무신고, 경력증명서 발급 등 연구관리 제반사항</t>
    </r>
    <phoneticPr fontId="97" type="noConversion"/>
  </si>
  <si>
    <t>▶ 개인정보(고유식별정보 포함) 수집에 동의하지 않을 수 있으나, 이 경우 인건비 및 수당지급이 제한될 수 있습니다.</t>
    <phoneticPr fontId="97" type="noConversion"/>
  </si>
  <si>
    <t>○ 고유식별정보 수집 및 이용에 동의하십니까?</t>
    <phoneticPr fontId="97" type="noConversion"/>
  </si>
  <si>
    <t>○ Do you agree with the collection of your personal information and its utilization?</t>
    <phoneticPr fontId="97" type="noConversion"/>
  </si>
  <si>
    <t>Disagree</t>
    <phoneticPr fontId="97" type="noConversion"/>
  </si>
  <si>
    <t>&lt; Provision of the personal information to a third party &gt;</t>
    <phoneticPr fontId="97" type="noConversion"/>
  </si>
  <si>
    <t>▶ 서울대학교 산학협력단은 원칙적으로 이용자의 개인정보를 개인정보의 수집·이용 목적에서 명시한 범위 내에서 처리하며, 이용자의 사전 동의 없이는 본래의 범위를 초과하여 처리하거나 제3자에게 제공하지 않습니다. 단, 다음의 경우에는 개인정보를 제공할 수 있습니다.</t>
    <phoneticPr fontId="97" type="noConversion"/>
  </si>
  <si>
    <t>동의하지 않음</t>
    <phoneticPr fontId="97" type="noConversion"/>
  </si>
  <si>
    <t>비고</t>
    <phoneticPr fontId="97" type="noConversion"/>
  </si>
  <si>
    <t>1급 속기사 기준</t>
    <phoneticPr fontId="97" type="noConversion"/>
  </si>
  <si>
    <t>○ Do you agree with the provision of your personal information to a third party?</t>
    <phoneticPr fontId="97" type="noConversion"/>
  </si>
  <si>
    <t>상기와 같이 연구과제 수행과 관련하여 전문가활용비를 청구합니다.</t>
    <phoneticPr fontId="5" type="Hiragana"/>
  </si>
  <si>
    <t xml:space="preserve">외국어  </t>
    <phoneticPr fontId="97" type="noConversion"/>
  </si>
  <si>
    <t>요점</t>
    <phoneticPr fontId="97" type="noConversion"/>
  </si>
  <si>
    <t>P.I.</t>
    <phoneticPr fontId="97" type="noConversion"/>
  </si>
  <si>
    <t>(Signiture)</t>
    <phoneticPr fontId="97" type="noConversion"/>
  </si>
  <si>
    <t>전문가활용비 사용내역서</t>
    <phoneticPr fontId="14" type="noConversion"/>
  </si>
  <si>
    <t>보안수당 지급신청서</t>
    <phoneticPr fontId="14" type="noConversion"/>
  </si>
  <si>
    <t>보안수당 지급신청서</t>
    <phoneticPr fontId="5" type="Hiragana"/>
  </si>
  <si>
    <t>SRnD 과제번호</t>
    <phoneticPr fontId="97" type="noConversion"/>
  </si>
  <si>
    <t>연구책임자</t>
    <phoneticPr fontId="5" type="Hiragana"/>
  </si>
  <si>
    <t>보안과제 여부 확인</t>
    <phoneticPr fontId="97" type="noConversion"/>
  </si>
  <si>
    <t>□ 확인</t>
    <phoneticPr fontId="97" type="noConversion"/>
  </si>
  <si>
    <t>20 .  .  . ～ 20 .  .  .</t>
    <phoneticPr fontId="97" type="noConversion"/>
  </si>
  <si>
    <t>󰋪 보안수당 지급내역</t>
    <phoneticPr fontId="97" type="noConversion"/>
  </si>
  <si>
    <t>연구자구분</t>
    <phoneticPr fontId="97" type="noConversion"/>
  </si>
  <si>
    <t>생년월일</t>
    <phoneticPr fontId="97" type="noConversion"/>
  </si>
  <si>
    <t>은행/계좌번호</t>
    <phoneticPr fontId="97" type="noConversion"/>
  </si>
  <si>
    <t>인건비 계상액</t>
    <phoneticPr fontId="97" type="noConversion"/>
  </si>
  <si>
    <t>인건비의 3% 계상액</t>
    <phoneticPr fontId="97" type="noConversion"/>
  </si>
  <si>
    <t>지급금액</t>
    <phoneticPr fontId="97" type="noConversion"/>
  </si>
  <si>
    <t>책임</t>
    <phoneticPr fontId="97" type="noConversion"/>
  </si>
  <si>
    <t>공동</t>
    <phoneticPr fontId="97" type="noConversion"/>
  </si>
  <si>
    <t>연구보조원</t>
    <phoneticPr fontId="97" type="noConversion"/>
  </si>
  <si>
    <t>연구보조원</t>
    <phoneticPr fontId="97" type="noConversion"/>
  </si>
  <si>
    <t>연구보조원</t>
    <phoneticPr fontId="97" type="noConversion"/>
  </si>
  <si>
    <t>계</t>
    <phoneticPr fontId="97" type="noConversion"/>
  </si>
  <si>
    <t>상기와 같이 연구과제 수행과 관련하여 참여연구자에게 보안수당을 지급 청구합니다.</t>
    <phoneticPr fontId="5" type="Hiragana"/>
  </si>
  <si>
    <t>연구책임자</t>
    <phoneticPr fontId="97" type="noConversion"/>
  </si>
  <si>
    <t>(인)</t>
    <phoneticPr fontId="97" type="noConversion"/>
  </si>
  <si>
    <t>서울대학교 산학협력단</t>
    <phoneticPr fontId="97" type="noConversion"/>
  </si>
  <si>
    <t>13</t>
    <phoneticPr fontId="14" type="noConversion"/>
  </si>
  <si>
    <t>별지 13호</t>
    <phoneticPr fontId="14" type="noConversion"/>
  </si>
  <si>
    <t>순번</t>
  </si>
  <si>
    <t>성명(영문)</t>
  </si>
  <si>
    <t>성명(한문)</t>
  </si>
  <si>
    <t>소속기관</t>
  </si>
  <si>
    <t>소속부서</t>
  </si>
  <si>
    <t>소속관리기관
(원소속)</t>
    <phoneticPr fontId="20" type="noConversion"/>
  </si>
  <si>
    <t>국가연구자번호</t>
    <phoneticPr fontId="97" type="noConversion"/>
  </si>
  <si>
    <t>국가</t>
  </si>
  <si>
    <t>여권번호
(외국인 필수)</t>
    <phoneticPr fontId="20" type="noConversion"/>
  </si>
  <si>
    <t>계좌번호
('-'없이 숫자만 기재)</t>
    <phoneticPr fontId="20" type="noConversion"/>
  </si>
  <si>
    <t>은행명</t>
    <phoneticPr fontId="20" type="noConversion"/>
  </si>
  <si>
    <t>예금주</t>
  </si>
  <si>
    <t>월 기준금액</t>
    <phoneticPr fontId="97" type="noConversion"/>
  </si>
  <si>
    <t>직급구분</t>
    <phoneticPr fontId="97" type="noConversion"/>
  </si>
  <si>
    <t>거주구분</t>
    <phoneticPr fontId="97" type="noConversion"/>
  </si>
  <si>
    <t>활용기간</t>
    <phoneticPr fontId="97" type="noConversion"/>
  </si>
  <si>
    <t>앞자리</t>
  </si>
  <si>
    <t>뒷자리</t>
  </si>
  <si>
    <t>시작일</t>
    <phoneticPr fontId="97" type="noConversion"/>
  </si>
  <si>
    <t>종료일</t>
    <phoneticPr fontId="97" type="noConversion"/>
  </si>
  <si>
    <t>홍길동</t>
    <phoneticPr fontId="20" type="noConversion"/>
  </si>
  <si>
    <t>산학협력단</t>
    <phoneticPr fontId="20" type="noConversion"/>
  </si>
  <si>
    <t>한국</t>
    <phoneticPr fontId="20" type="noConversion"/>
  </si>
  <si>
    <t>sample@snu.ac.kr</t>
    <phoneticPr fontId="20" type="noConversion"/>
  </si>
  <si>
    <t>한국은행</t>
  </si>
  <si>
    <t>교수(외부)</t>
  </si>
  <si>
    <t>거주자</t>
  </si>
  <si>
    <t>마이클</t>
    <phoneticPr fontId="20" type="noConversion"/>
  </si>
  <si>
    <t>조지아</t>
  </si>
  <si>
    <t>ABC00012</t>
    <phoneticPr fontId="20" type="noConversion"/>
  </si>
  <si>
    <t>sample2@snu.ac.kr</t>
    <phoneticPr fontId="20" type="noConversion"/>
  </si>
  <si>
    <t>HSBC</t>
  </si>
  <si>
    <t>마이클</t>
    <phoneticPr fontId="20" type="noConversion"/>
  </si>
  <si>
    <t>비거주자</t>
  </si>
  <si>
    <t>확 인 서</t>
    <phoneticPr fontId="5" type="Hiragana"/>
  </si>
  <si>
    <t>연구책임자</t>
    <phoneticPr fontId="5" type="Hiragana"/>
  </si>
  <si>
    <t>사용세목</t>
    <phoneticPr fontId="97" type="noConversion"/>
  </si>
  <si>
    <t>사용내역</t>
    <phoneticPr fontId="97" type="noConversion"/>
  </si>
  <si>
    <t>사용일자</t>
    <phoneticPr fontId="97" type="noConversion"/>
  </si>
  <si>
    <t>사용금액(원)</t>
    <phoneticPr fontId="97" type="noConversion"/>
  </si>
  <si>
    <t>사유</t>
    <phoneticPr fontId="97" type="noConversion"/>
  </si>
  <si>
    <t>연구활동비</t>
    <phoneticPr fontId="97" type="noConversion"/>
  </si>
  <si>
    <t>연구비(법인)카드 미사용</t>
  </si>
  <si>
    <t>해당 사용내역에 대해 위와 같이 소명하며, 추후 문제 발생 시 해결을 위해 책임을 다하겠습니다.</t>
    <phoneticPr fontId="97" type="noConversion"/>
  </si>
  <si>
    <t>(인)</t>
    <phoneticPr fontId="97" type="noConversion"/>
  </si>
  <si>
    <t>외화송금신청서(부가가치세 대리납부 확인사항 포함)</t>
  </si>
  <si>
    <t>확인서</t>
    <phoneticPr fontId="14" type="noConversion"/>
  </si>
  <si>
    <t>별지 16호</t>
    <phoneticPr fontId="14" type="noConversion"/>
  </si>
  <si>
    <t>고용계약서 / 과제참여계약서</t>
    <phoneticPr fontId="14" type="noConversion"/>
  </si>
  <si>
    <t>행사개최내역서</t>
    <phoneticPr fontId="5" type="Hiragana"/>
  </si>
  <si>
    <t>SRnD 과제번호</t>
    <phoneticPr fontId="5" type="Hiragana"/>
  </si>
  <si>
    <t>지원기관</t>
    <phoneticPr fontId="97" type="noConversion"/>
  </si>
  <si>
    <t>행사명</t>
    <phoneticPr fontId="97" type="noConversion"/>
  </si>
  <si>
    <t>행사일시</t>
    <phoneticPr fontId="97" type="noConversion"/>
  </si>
  <si>
    <t>장소</t>
  </si>
  <si>
    <t>목적</t>
  </si>
  <si>
    <t>사용액</t>
    <phoneticPr fontId="97" type="noConversion"/>
  </si>
  <si>
    <t>행사내용</t>
    <phoneticPr fontId="97" type="noConversion"/>
  </si>
  <si>
    <t>내부참석자</t>
    <phoneticPr fontId="97" type="noConversion"/>
  </si>
  <si>
    <t>외부참석자</t>
  </si>
  <si>
    <t>성명(소속)</t>
    <phoneticPr fontId="97" type="noConversion"/>
  </si>
  <si>
    <t>청구내역</t>
    <phoneticPr fontId="97" type="noConversion"/>
  </si>
  <si>
    <t>:</t>
    <phoneticPr fontId="97" type="noConversion"/>
  </si>
  <si>
    <t>원</t>
    <phoneticPr fontId="97" type="noConversion"/>
  </si>
  <si>
    <t>:</t>
    <phoneticPr fontId="97" type="noConversion"/>
  </si>
  <si>
    <t>:</t>
    <phoneticPr fontId="97" type="noConversion"/>
  </si>
  <si>
    <t>계</t>
    <phoneticPr fontId="97" type="noConversion"/>
  </si>
  <si>
    <t>행사개최내역서</t>
    <phoneticPr fontId="14" type="noConversion"/>
  </si>
  <si>
    <t>개정일</t>
    <phoneticPr fontId="14" type="noConversion"/>
  </si>
  <si>
    <t>연구비 청구 통합서식 주요 변경내용</t>
    <phoneticPr fontId="14" type="noConversion"/>
  </si>
  <si>
    <t>2022.05.</t>
    <phoneticPr fontId="14" type="noConversion"/>
  </si>
  <si>
    <t>2021.09.</t>
    <phoneticPr fontId="14" type="noConversion"/>
  </si>
  <si>
    <t>주요 변경내용</t>
    <phoneticPr fontId="14" type="noConversion"/>
  </si>
  <si>
    <t>구분</t>
    <phoneticPr fontId="14" type="noConversion"/>
  </si>
  <si>
    <t>내용</t>
    <phoneticPr fontId="14" type="noConversion"/>
  </si>
  <si>
    <t>[별지 7호] 회의비 사용 내역서 상 단가 수정
[별지 9호, 10호] 외부 전문기술 활용비 지급단가 수정
[별지 11호] 식대 단가 수정
[별지 12호] 연구수당 지급 및 계상기준 수정</t>
    <phoneticPr fontId="14" type="noConversion"/>
  </si>
  <si>
    <t>1. 국가연구개발혁신법, 국가연구개발혁신법 시행령 제정
   (2021. 1. 1. 시행)
2. 서울대학교 산학협력연구 연구비 산정기준 
   (2021. 9. 1. 시행)
개정에 따른 연구비 청구 서식 변경</t>
    <phoneticPr fontId="14" type="noConversion"/>
  </si>
  <si>
    <t>기본서류</t>
    <phoneticPr fontId="14" type="noConversion"/>
  </si>
  <si>
    <t>※ 위 서류 외에 과제 지원기관에서 요구하는 증빙자료가 있을 경우, 산학협력단과 대학에서 검토 결과 증빙 확인이 어려운 경우, 그에 따라 관련 자료를 구비하여야 함</t>
    <phoneticPr fontId="14" type="noConversion"/>
  </si>
  <si>
    <t>❍ 연구원 → 연구자
❍ 비목 → 항목
❍ 참여율 → 인건비계상률
❍ 전문가활용비 → 외부 전문기술 활용비</t>
    <phoneticPr fontId="14" type="noConversion"/>
  </si>
  <si>
    <t>◦ [별지 15호]외화송금신청서, 외화송금 의뢰 내역</t>
    <phoneticPr fontId="14" type="noConversion"/>
  </si>
  <si>
    <t>별지 3-4호</t>
    <phoneticPr fontId="14" type="noConversion"/>
  </si>
  <si>
    <t>◦ [별지 3-3호]학생연구자 연구참여확약서
◦ [별지 3-2호]인건비 인적사항(해당시)-신규참여자만 제출</t>
    <phoneticPr fontId="14" type="noConversion"/>
  </si>
  <si>
    <t>.</t>
    <phoneticPr fontId="14" type="noConversion"/>
  </si>
  <si>
    <t>◦ [별지5-1]구매의뢰서/용도설명서/구매규격서
◦ 견적서
◦ 구매물품명이 확인 가능한 계획서</t>
    <phoneticPr fontId="14" type="noConversion"/>
  </si>
  <si>
    <t>별지 5-1호</t>
    <phoneticPr fontId="14" type="noConversion"/>
  </si>
  <si>
    <t>&lt;공개입찰&gt;
◦ [별지5-1]구매의뢰서/용도설명서/구매규격서
◦ 견적서
&lt;수의계약&gt;
◦ [별지5-1]구매의뢰서/용도설명서/구매규격서, [별지5-2]수의계약사유서
◦ 견적서
◦ 독점계약서, 특허증</t>
    <phoneticPr fontId="14" type="noConversion"/>
  </si>
  <si>
    <t>◦ [별지 1호]연구비 청구서
◦ [별지 1-1호]입금계좌내역서-해당시
◦ [별지 1호]연구비 청구서
◦ [별지 4호]국내·외 출장신청(명령)서
◦ [별지 4-2호]국외 여비신청서
◦ [별지 4호]국내·외 출장결과보고서</t>
    <phoneticPr fontId="14" type="noConversion"/>
  </si>
  <si>
    <t>◦ [별지 1호]연구비 청구서
◦ [별지 1-1호]입금계좌내역서-해당시
◦ [별지 1-2호]영수증 첨부지-해당시
◦ [별지 8호]행사개최내역서
◦ [별지 7-1호]참석자 서명부-해당시</t>
    <phoneticPr fontId="14" type="noConversion"/>
  </si>
  <si>
    <t xml:space="preserve">◦ [별지 1호]연구비 청구서
◦ [별지 1-1호]입금계좌내역서-해당시
◦ [별지 1-2호]영수증 첨부지-해당시
◦ [별지 10호]전문가활용비사용내역서-구분 선택
</t>
    <phoneticPr fontId="14" type="noConversion"/>
  </si>
  <si>
    <t>◦ [별지 1호]연구비 청구서
◦ [별지 1-1호]입금계좌내역서-해당시
◦ [별지 1-2호]영수증 첨부지-해당시
◦ 연구환경유지비에서 비소모품 구매시
   - [별지 5호]재량구매 검사검수신청서-해당 시
   - [별지 5-1호]구매의뢰서 -해당시</t>
    <phoneticPr fontId="14" type="noConversion"/>
  </si>
  <si>
    <t>◦ [별지 3호]연구자 등록부
◦ [별지 3-2호]연구자 인적사항
◦ [별지 3-5호]보안서약서 및 개인정보활용동의서
◦ [별지 3-4호]고용계약서/과제참여계약서-해당시</t>
    <phoneticPr fontId="14" type="noConversion"/>
  </si>
  <si>
    <t>별지 4-3호</t>
    <phoneticPr fontId="14" type="noConversion"/>
  </si>
  <si>
    <t>4-3</t>
    <phoneticPr fontId="14" type="noConversion"/>
  </si>
  <si>
    <t>별지 5호</t>
    <phoneticPr fontId="14" type="noConversion"/>
  </si>
  <si>
    <t>◦ [별지 1호]연구비 청구서
◦ [별지 1-1호]입금계좌내역서-해당시
◦ [별지 1-2호]영수증 첨부지-해당시
◦ [별지 4호]국내·외 출장신청(명령)서
◦ [별지 4-1호]국내 여비신청서
◦ [별지 4호]국내·외 출장결과보고서-해당시</t>
    <phoneticPr fontId="14" type="noConversion"/>
  </si>
  <si>
    <t>◦ [별지 1호]연구비 청구서
◦ [별지 1-1호]입금계좌내역서-해당시
◦ [별지 11호]야근/특근 식대집행 내역서</t>
    <phoneticPr fontId="14" type="noConversion"/>
  </si>
  <si>
    <t>◦ [별지 1호]연구비 청구서
◦ [별지 12호]연구수당 기여도평가 및 지급신청서</t>
    <phoneticPr fontId="14" type="noConversion"/>
  </si>
  <si>
    <t>비   고</t>
    <phoneticPr fontId="14" type="noConversion"/>
  </si>
  <si>
    <t>❍ ‘연구근접지원인력(초단시간)’표준계약서 서식 추가
   - 초단시간 근로형태로 계약하는 연구근접지원인력 대상 표준계약서 제공
❍ 물품구매요청서를 구매의뢰서로 변경
   - 연구시설 장비비, 연구재료비의 제출 증빙자료를 혁신법 매뉴얼과 동일하게 변경
❍ 보안수당 지급신청서 서식 추가
   - (신설) 시행령 제45조에 따른 보안과제에만 계상 가능 
❍ 외부연구자 등록신청서에 국가연구자번호, 월 기준금액 항목 추가
   - 연구원 등록 시 필요한 국가연구자번호 및 인건비 지급을 위한 월 기준금액 항목 추가
❍ 외화송금 시 부가가치세 대리납부 해당여부 확인사항 추가
   - (신설) 산학협력단회계의 연구비(간접비 포함)에서 지출되는 국외 거래에 대한 대금 
     지급 건이 부가가치세 대리납부 과세 대상에 해당 여부 확인 필요
❍ 연구원 보안서약서 및 개인정보 활용 동의서 본문 내 개인정보 보유목적 보완
   - 개인정보 보유목적에 통계작성 및 학술연구 등의 목적 추가</t>
    <phoneticPr fontId="14" type="noConversion"/>
  </si>
  <si>
    <t>별지 3-6호</t>
    <phoneticPr fontId="14" type="noConversion"/>
  </si>
  <si>
    <t>외부참여연구자 소속기관장 확인서</t>
    <phoneticPr fontId="14" type="noConversion"/>
  </si>
  <si>
    <t>3-6</t>
    <phoneticPr fontId="14" type="noConversion"/>
  </si>
  <si>
    <t>별지 3-7호</t>
    <phoneticPr fontId="14" type="noConversion"/>
  </si>
  <si>
    <t>외부연구자 등록신청서</t>
    <phoneticPr fontId="5" type="Hiragana"/>
  </si>
  <si>
    <t>외부연구자 등록신청서</t>
    <phoneticPr fontId="14" type="noConversion"/>
  </si>
  <si>
    <t>3-7</t>
    <phoneticPr fontId="14" type="noConversion"/>
  </si>
  <si>
    <t>기타</t>
    <phoneticPr fontId="14" type="noConversion"/>
  </si>
  <si>
    <t>별지 14호</t>
    <phoneticPr fontId="14" type="noConversion"/>
  </si>
  <si>
    <t>별지 15호</t>
    <phoneticPr fontId="14" type="noConversion"/>
  </si>
  <si>
    <t>250,000 이하</t>
    <phoneticPr fontId="14" type="noConversion"/>
  </si>
  <si>
    <t>100,000 이하</t>
    <phoneticPr fontId="14" type="noConversion"/>
  </si>
  <si>
    <t>70,000 이하</t>
    <phoneticPr fontId="97" type="noConversion"/>
  </si>
  <si>
    <t>100,000 이하</t>
    <phoneticPr fontId="97" type="noConversion"/>
  </si>
  <si>
    <t>시간당 300,000</t>
    <phoneticPr fontId="97" type="noConversion"/>
  </si>
  <si>
    <t>시간당 350,000</t>
    <phoneticPr fontId="97" type="noConversion"/>
  </si>
  <si>
    <t>시간당 400,000</t>
    <phoneticPr fontId="97" type="noConversion"/>
  </si>
  <si>
    <t>시간당 200,000</t>
    <phoneticPr fontId="97" type="noConversion"/>
  </si>
  <si>
    <t>녹음재생 / 전문분야</t>
    <phoneticPr fontId="97" type="noConversion"/>
  </si>
  <si>
    <t>국가연구개발사업 간접비</t>
  </si>
  <si>
    <t>구체적으로 기재 요청(A연구자 참여율 변경, B연구자 타과제 참여로 인한 변경 등에 사유 불인정)</t>
    <phoneticPr fontId="14" type="noConversion"/>
  </si>
  <si>
    <r>
      <rPr>
        <b/>
        <sz val="9"/>
        <color rgb="FF0000FF"/>
        <rFont val="맑은 고딕"/>
        <family val="3"/>
        <charset val="129"/>
      </rPr>
      <t>※ 유의사항</t>
    </r>
    <r>
      <rPr>
        <sz val="9"/>
        <color rgb="FF0000FF"/>
        <rFont val="맑은 고딕"/>
        <family val="3"/>
        <charset val="129"/>
      </rPr>
      <t xml:space="preserve">
 1) </t>
    </r>
    <r>
      <rPr>
        <b/>
        <sz val="9"/>
        <color rgb="FF0000FF"/>
        <rFont val="맑은 고딕"/>
        <family val="3"/>
        <charset val="129"/>
      </rPr>
      <t>참여기간은 최소 학기 단위(1학기는 3월~8월, 2학기는 9월~익년 2월)로 작성</t>
    </r>
    <r>
      <rPr>
        <sz val="9"/>
        <color rgb="FF0000FF"/>
        <rFont val="맑은 고딕"/>
        <family val="3"/>
        <charset val="129"/>
      </rPr>
      <t xml:space="preserve">하는 것을 원칙으로 함
    다만, 신규 연구개발과제 협약 변경, 중단, 해약 등 불가피한 경우에는 변경할 수 있음
    월지급액이 변경될 경우에는 </t>
    </r>
    <r>
      <rPr>
        <b/>
        <sz val="9"/>
        <color rgb="FF0000FF"/>
        <rFont val="맑은 고딕"/>
        <family val="3"/>
        <charset val="129"/>
      </rPr>
      <t>‘변경 월~8월’</t>
    </r>
    <r>
      <rPr>
        <sz val="9"/>
        <color rgb="FF0000FF"/>
        <rFont val="맑은 고딕"/>
        <family val="3"/>
        <charset val="129"/>
      </rPr>
      <t xml:space="preserve"> 또는 </t>
    </r>
    <r>
      <rPr>
        <b/>
        <sz val="9"/>
        <color rgb="FF0000FF"/>
        <rFont val="맑은 고딕"/>
        <family val="3"/>
        <charset val="129"/>
      </rPr>
      <t>‘변경 월~익년 2월’</t>
    </r>
    <r>
      <rPr>
        <sz val="9"/>
        <color rgb="FF0000FF"/>
        <rFont val="맑은 고딕"/>
        <family val="3"/>
        <charset val="129"/>
      </rPr>
      <t xml:space="preserve">로 작성하여 재 제출함
 2) </t>
    </r>
    <r>
      <rPr>
        <b/>
        <sz val="9"/>
        <color rgb="FF0000FF"/>
        <rFont val="맑은 고딕"/>
        <family val="3"/>
        <charset val="129"/>
      </rPr>
      <t>석박사통합과정</t>
    </r>
    <r>
      <rPr>
        <sz val="9"/>
        <color rgb="FF0000FF"/>
        <rFont val="맑은 고딕"/>
        <family val="3"/>
        <charset val="129"/>
      </rPr>
      <t xml:space="preserve">의 경우 </t>
    </r>
    <r>
      <rPr>
        <b/>
        <sz val="9"/>
        <color rgb="FF0000FF"/>
        <rFont val="맑은 고딕"/>
        <family val="3"/>
        <charset val="129"/>
      </rPr>
      <t>학기별 인정 과정</t>
    </r>
    <r>
      <rPr>
        <sz val="9"/>
        <color rgb="FF0000FF"/>
        <rFont val="맑은 고딕"/>
        <family val="3"/>
        <charset val="129"/>
      </rPr>
      <t xml:space="preserve">으로 작성함
 3) </t>
    </r>
    <r>
      <rPr>
        <b/>
        <sz val="9"/>
        <color rgb="FF0000FF"/>
        <rFont val="맑은 고딕"/>
        <family val="3"/>
        <charset val="129"/>
      </rPr>
      <t>연구생등록자</t>
    </r>
    <r>
      <rPr>
        <sz val="9"/>
        <color rgb="FF0000FF"/>
        <rFont val="맑은 고딕"/>
        <family val="3"/>
        <charset val="129"/>
      </rPr>
      <t xml:space="preserve">는 과정을 </t>
    </r>
    <r>
      <rPr>
        <b/>
        <sz val="9"/>
        <color rgb="FF0000FF"/>
        <rFont val="맑은 고딕"/>
        <family val="3"/>
        <charset val="129"/>
      </rPr>
      <t>박사수료</t>
    </r>
    <r>
      <rPr>
        <sz val="9"/>
        <color rgb="FF0000FF"/>
        <rFont val="맑은 고딕"/>
        <family val="3"/>
        <charset val="129"/>
      </rPr>
      <t xml:space="preserve"> 또는 </t>
    </r>
    <r>
      <rPr>
        <b/>
        <sz val="9"/>
        <color rgb="FF0000FF"/>
        <rFont val="맑은 고딕"/>
        <family val="3"/>
        <charset val="129"/>
      </rPr>
      <t>석사수료</t>
    </r>
    <r>
      <rPr>
        <sz val="9"/>
        <color rgb="FF0000FF"/>
        <rFont val="맑은 고딕"/>
        <family val="3"/>
        <charset val="129"/>
      </rPr>
      <t xml:space="preserve">로 선택
</t>
    </r>
    <r>
      <rPr>
        <b/>
        <sz val="9"/>
        <color rgb="FF0000FF"/>
        <rFont val="맑은 고딕"/>
        <family val="3"/>
        <charset val="129"/>
      </rPr>
      <t>※ 작성요령</t>
    </r>
    <r>
      <rPr>
        <sz val="9"/>
        <color rgb="FF0000FF"/>
        <rFont val="맑은 고딕"/>
        <family val="3"/>
        <charset val="129"/>
      </rPr>
      <t xml:space="preserve">
1. 학생연구자 인적사항
 1) 과정: 해당 과정 선택
 2) 학기 : 1학기 (3월 ~ 8월) / 2학기 (9월 ~ 익년 2월) 
2. 연구참여정보
 1) 담당업무: 해당 업무 선택(작성 필요시 아래 셀 선택 후 수기 작성)
 2) 참여기간: 해당 참여기간 입력
 3) 지급액: 월 지급될 급여 입력(근로소득자의 경우 기관부담 및 퇴직적립금 제외 한 금액 입력→ 근로소득계산표 별도제출)
 4) 지급률: 과정 및 지급액 작성 시 지급률 자동 계산(소수점 셋째자리 버림)
    - 과정별 지급단가: 박사: </t>
    </r>
    <r>
      <rPr>
        <b/>
        <sz val="9"/>
        <color rgb="FF0000FF"/>
        <rFont val="맑은 고딕"/>
        <family val="3"/>
        <charset val="129"/>
      </rPr>
      <t>3,000,000,</t>
    </r>
    <r>
      <rPr>
        <sz val="9"/>
        <color rgb="FF0000FF"/>
        <rFont val="맑은 고딕"/>
        <family val="3"/>
        <charset val="129"/>
      </rPr>
      <t xml:space="preserve"> 석사: </t>
    </r>
    <r>
      <rPr>
        <b/>
        <sz val="9"/>
        <color rgb="FF0000FF"/>
        <rFont val="맑은 고딕"/>
        <family val="3"/>
        <charset val="129"/>
      </rPr>
      <t>2,200,000</t>
    </r>
    <r>
      <rPr>
        <sz val="9"/>
        <color rgb="FF0000FF"/>
        <rFont val="맑은 고딕"/>
        <family val="3"/>
        <charset val="129"/>
      </rPr>
      <t xml:space="preserve">, 학사: </t>
    </r>
    <r>
      <rPr>
        <b/>
        <sz val="9"/>
        <color rgb="FF0000FF"/>
        <rFont val="맑은 고딕"/>
        <family val="3"/>
        <charset val="129"/>
      </rPr>
      <t>1,300,000</t>
    </r>
    <r>
      <rPr>
        <sz val="9"/>
        <color rgb="FF0000FF"/>
        <rFont val="맑은 고딕"/>
        <family val="3"/>
        <charset val="129"/>
      </rPr>
      <t xml:space="preserve">
3. 기타
 1) 신규 및 변경(변경사항) 필히 체크
 2) </t>
    </r>
    <r>
      <rPr>
        <b/>
        <u/>
        <sz val="9"/>
        <color rgb="FF0000FF"/>
        <rFont val="맑은 고딕"/>
        <family val="3"/>
        <charset val="129"/>
      </rPr>
      <t>홍길동</t>
    </r>
    <r>
      <rPr>
        <sz val="9"/>
        <color rgb="FF0000FF"/>
        <rFont val="맑은 고딕"/>
        <family val="3"/>
        <charset val="129"/>
      </rPr>
      <t xml:space="preserve"> 입력시 계정책임자 성명 자동 입력, </t>
    </r>
    <r>
      <rPr>
        <b/>
        <u/>
        <sz val="9"/>
        <color rgb="FF0000FF"/>
        <rFont val="맑은 고딕"/>
        <family val="3"/>
        <charset val="129"/>
      </rPr>
      <t xml:space="preserve">홍길동 1 </t>
    </r>
    <r>
      <rPr>
        <sz val="9"/>
        <color rgb="FF0000FF"/>
        <rFont val="맑은 고딕"/>
        <family val="3"/>
        <charset val="129"/>
      </rPr>
      <t xml:space="preserve">입력시 학생연구자 성명 자동 입력
 3) 계정번호: 빈란으로 제출(학생인건비 지출 담당자 별도 수기 입력)
 4) 학생연구자 및 연구책임자계정의 계정책임자 서명 필수 
</t>
    </r>
    <phoneticPr fontId="20" type="noConversion"/>
  </si>
  <si>
    <t>김재영</t>
    <phoneticPr fontId="20" type="noConversion"/>
  </si>
  <si>
    <t>구매방법</t>
    <phoneticPr fontId="97" type="noConversion"/>
  </si>
  <si>
    <t>목록정보시스템 바로가기</t>
  </si>
  <si>
    <t>(인)</t>
    <phoneticPr fontId="97" type="noConversion"/>
  </si>
  <si>
    <t>물품구매 의뢰서</t>
    <phoneticPr fontId="97" type="noConversion"/>
  </si>
  <si>
    <t>  &lt;근거서류&gt;  1. 용도설명서,  2. 국문 및 영문 규격서,  3. 연구계획서</t>
    <phoneticPr fontId="97" type="noConversion"/>
  </si>
  <si>
    <t>과제번호</t>
    <phoneticPr fontId="97" type="noConversion"/>
  </si>
  <si>
    <t>1.연구비 과제번호 기입
2.간접비(명시만) 1,2중 택1</t>
    <phoneticPr fontId="97" type="noConversion"/>
  </si>
  <si>
    <t>연구책임자</t>
    <phoneticPr fontId="4" type="Hiragana"/>
  </si>
  <si>
    <t>지원기관</t>
    <phoneticPr fontId="97" type="noConversion"/>
  </si>
  <si>
    <t xml:space="preserve">  </t>
    <phoneticPr fontId="97" type="noConversion"/>
  </si>
  <si>
    <t>□ 구매 물품 정보</t>
    <phoneticPr fontId="97" type="noConversion"/>
  </si>
  <si>
    <t>내.외자구분</t>
    <phoneticPr fontId="97" type="noConversion"/>
  </si>
  <si>
    <t>구매종류</t>
    <phoneticPr fontId="97" type="noConversion"/>
  </si>
  <si>
    <t>구매구분</t>
    <phoneticPr fontId="97" type="noConversion"/>
  </si>
  <si>
    <t>자산등재여부</t>
    <phoneticPr fontId="97" type="noConversion"/>
  </si>
  <si>
    <t>※ 해당란에 "√" 반드시 표기</t>
    <phoneticPr fontId="97" type="noConversion"/>
  </si>
  <si>
    <t>□ 물품 구매(청구) 내역</t>
    <phoneticPr fontId="97" type="noConversion"/>
  </si>
  <si>
    <t>품목분류
(상품정보시스템사이트 참고하여 기재)</t>
    <phoneticPr fontId="97" type="noConversion"/>
  </si>
  <si>
    <t xml:space="preserve">물품분류번호
(세부품명번호) </t>
    <phoneticPr fontId="97" type="noConversion"/>
  </si>
  <si>
    <t>물품분류명
(세부품명)</t>
    <phoneticPr fontId="97" type="noConversion"/>
  </si>
  <si>
    <t>모델명</t>
    <phoneticPr fontId="97" type="noConversion"/>
  </si>
  <si>
    <t>수량</t>
    <phoneticPr fontId="97" type="noConversion"/>
  </si>
  <si>
    <t>단가
(부가세포함)</t>
    <phoneticPr fontId="97" type="noConversion"/>
  </si>
  <si>
    <t>금 액
(부가세포함)</t>
    <phoneticPr fontId="97" type="noConversion"/>
  </si>
  <si>
    <t>(영문)</t>
    <phoneticPr fontId="97" type="noConversion"/>
  </si>
  <si>
    <t>(국문)</t>
    <phoneticPr fontId="97" type="noConversion"/>
  </si>
  <si>
    <t>제조사</t>
    <phoneticPr fontId="97" type="noConversion"/>
  </si>
  <si>
    <t>제작국가</t>
    <phoneticPr fontId="97" type="noConversion"/>
  </si>
  <si>
    <t>□ 운용부서</t>
    <phoneticPr fontId="97" type="noConversion"/>
  </si>
  <si>
    <t>담당자</t>
    <phoneticPr fontId="97" type="noConversion"/>
  </si>
  <si>
    <t>담당자 연락처</t>
    <phoneticPr fontId="97" type="noConversion"/>
  </si>
  <si>
    <t>설치장소</t>
    <phoneticPr fontId="97" type="noConversion"/>
  </si>
  <si>
    <t>000대학 000동 000호</t>
    <phoneticPr fontId="97" type="noConversion"/>
  </si>
  <si>
    <t>담당자 이메일 주소</t>
    <phoneticPr fontId="97" type="noConversion"/>
  </si>
  <si>
    <t>연구책임자</t>
    <phoneticPr fontId="97" type="noConversion"/>
  </si>
  <si>
    <t>(인)</t>
    <phoneticPr fontId="97" type="noConversion"/>
  </si>
  <si>
    <t>관리기관장</t>
    <phoneticPr fontId="97" type="noConversion"/>
  </si>
  <si>
    <t>서울대학교 산학협력단</t>
    <phoneticPr fontId="97" type="noConversion"/>
  </si>
  <si>
    <t>구매 규격서
COMMODITY DESCRIPTION</t>
    <phoneticPr fontId="14" type="noConversion"/>
  </si>
  <si>
    <t>품목번호
Item No.</t>
    <phoneticPr fontId="14" type="noConversion"/>
  </si>
  <si>
    <t>관세분류번호
HSK No.</t>
    <phoneticPr fontId="14" type="noConversion"/>
  </si>
  <si>
    <t>정부물품분류번호(8자리)
Korean Government Commodity Classification Code(eight-digit)</t>
    <phoneticPr fontId="14" type="noConversion"/>
  </si>
  <si>
    <t>품 명
Description</t>
    <phoneticPr fontId="14" type="noConversion"/>
  </si>
  <si>
    <t>단위
Unit</t>
    <phoneticPr fontId="14" type="noConversion"/>
  </si>
  <si>
    <t>수량
Q'ty</t>
    <phoneticPr fontId="14" type="noConversion"/>
  </si>
  <si>
    <t>관세분류번호 찾기</t>
    <phoneticPr fontId="97" type="noConversion"/>
  </si>
  <si>
    <t>정부물품분류번호 찾기</t>
    <phoneticPr fontId="97" type="noConversion"/>
  </si>
  <si>
    <t>(9011.80.4000)</t>
    <phoneticPr fontId="97" type="noConversion"/>
  </si>
  <si>
    <t>Ⅰ. 용도(End-user's Use)</t>
    <phoneticPr fontId="14" type="noConversion"/>
  </si>
  <si>
    <r>
      <t xml:space="preserve">   </t>
    </r>
    <r>
      <rPr>
        <u/>
        <sz val="11"/>
        <color rgb="FF0000FF"/>
        <rFont val="맑은 고딕"/>
        <family val="3"/>
        <charset val="129"/>
        <scheme val="minor"/>
      </rPr>
      <t>어떤 업무에 사용되는지 상세히 기술</t>
    </r>
    <phoneticPr fontId="97" type="noConversion"/>
  </si>
  <si>
    <t>Ⅱ. 장비의 구성(Configurations of Goods)</t>
    <phoneticPr fontId="14" type="noConversion"/>
  </si>
  <si>
    <t>1. 본체(Main body) :</t>
    <phoneticPr fontId="14" type="noConversion"/>
  </si>
  <si>
    <t>2. Accessories :</t>
    <phoneticPr fontId="14" type="noConversion"/>
  </si>
  <si>
    <t>① 
②
③
④
⑤
⑥</t>
    <phoneticPr fontId="14" type="noConversion"/>
  </si>
  <si>
    <t>Ⅲ. 성능 및 규격(Performance and Specification)</t>
    <phoneticPr fontId="14" type="noConversion"/>
  </si>
  <si>
    <r>
      <t xml:space="preserve">   </t>
    </r>
    <r>
      <rPr>
        <u/>
        <sz val="11"/>
        <color rgb="FF0000FF"/>
        <rFont val="맑은 고딕"/>
        <family val="3"/>
        <charset val="129"/>
        <scheme val="minor"/>
      </rPr>
      <t>특정 모델명이나 특정 방식(Type)은 기재 불가, 주요 성능이나 규격위주로 기재</t>
    </r>
    <r>
      <rPr>
        <sz val="11"/>
        <rFont val="맑은 고딕"/>
        <family val="3"/>
        <charset val="129"/>
        <scheme val="minor"/>
      </rPr>
      <t xml:space="preserve">
1.
2.
3.
4.
5.
6.
7.</t>
    </r>
    <phoneticPr fontId="14" type="noConversion"/>
  </si>
  <si>
    <t>Ⅳ. 기타 조건(Remarks)</t>
    <phoneticPr fontId="14" type="noConversion"/>
  </si>
  <si>
    <r>
      <t xml:space="preserve">   </t>
    </r>
    <r>
      <rPr>
        <u/>
        <sz val="11"/>
        <color rgb="FF0000FF"/>
        <rFont val="맑은 고딕"/>
        <family val="3"/>
        <charset val="129"/>
        <scheme val="minor"/>
      </rPr>
      <t>설치조건, 보증조건, 훈련 조건, 납기 등</t>
    </r>
    <r>
      <rPr>
        <sz val="11"/>
        <rFont val="맑은 고딕"/>
        <family val="3"/>
        <charset val="129"/>
        <scheme val="minor"/>
      </rPr>
      <t xml:space="preserve">
1.
2.
3.</t>
    </r>
    <phoneticPr fontId="14" type="noConversion"/>
  </si>
  <si>
    <t>■ 서울대학교 산학협력단 연구물품 중앙관리 지침 [별지 제1호 서식]</t>
    <phoneticPr fontId="97" type="noConversion"/>
  </si>
  <si>
    <t>■ 서울대학교 산학협력단 연구물품 중앙관리 지침 [별지 제2호 서식]</t>
    <phoneticPr fontId="97" type="noConversion"/>
  </si>
  <si>
    <t>■ 서울대학교 산학협력단 연구물품 중앙관리 지침 [별지 제3호 서식]</t>
    <phoneticPr fontId="97" type="noConversion"/>
  </si>
  <si>
    <r>
      <rPr>
        <b/>
        <sz val="8"/>
        <rFont val="맑은 고딕"/>
        <family val="3"/>
        <charset val="129"/>
      </rPr>
      <t>1) 일반원칙</t>
    </r>
    <r>
      <rPr>
        <sz val="8"/>
        <rFont val="맑은 고딕"/>
        <family val="3"/>
        <charset val="129"/>
      </rPr>
      <t xml:space="preserve">
① 지원기관의 별도 규정이 없는 경우「서울대학교 여비규정」(이하 ‘본교 여비 규정’이라고 한다)을 따르되, 본교 여비 규정이나 산학협력단에서 별도도 정하지 않은 사항은「공무원 여비업무 처리기준」(안전행정부 예규)을 따른다.
② 여비의 증액 시 지원기관의 장이 승인이 필요한 경우 사전 승인을 받고 집행해야 한다.
③ 연구자는 연구기간 내 출장에 한하여 출장 전에 해당 연구과제 관련 내용이 있는 출장목적, 출장기간, 목적지 등을 기재한 출장신청(명령)에 대하여 소속기관의 장 또는 관리기관의 장에게 사전 승인을 반드시 받아야 한다. 다만, 참여연구원의 경우 연구책임자가 출장명령 승인을 할 수 있다.
④ 국외 출장의 경우 출장 후 반드시 귀국보고서(국외출장결과보고서)를 작성하여 제출하여야 하며, 연구책임자의 경우 소속 대학(원)장에게 제출한 귀국보고서로 대체가 가능하다.
⑤ 국외 여비는 직접비 내 연구활동비로 계상하고, 국내 여비는 연구과제추진비로 계상한다.
</t>
    </r>
    <r>
      <rPr>
        <b/>
        <sz val="8"/>
        <rFont val="맑은 고딕"/>
        <family val="3"/>
        <charset val="129"/>
      </rPr>
      <t xml:space="preserve">
2) 여비지급대상자</t>
    </r>
    <r>
      <rPr>
        <sz val="8"/>
        <rFont val="맑은 고딕"/>
        <family val="3"/>
        <charset val="129"/>
      </rPr>
      <t xml:space="preserve">
① 여비의 지급대상은 당초 계획서에 포함되거나 계획을 변경하여 연구과제를 참여하고 있는 연구책임자(공동연구원 포함)와 참여연구원으로 한다.
② 본교의 모든 교직원 및 연구원은 본교 여비 규정의 여비 지급 구분표&lt;별표 4&gt;에 따라직급을 구분하며, 이중 공무원의 경우「공무원 여비 규정」을 적용한다.
③ &lt;별표 4&gt;에 해당되지 않는 비전임 교원은 발령 시 직급(교수, 부교수, 조교수)에 따라 적용 할 수 있으며, 별도의 직급 구분이 없는 시간강사와 산학협력중점교원은 조교수급으로적용할 수 있다.
④ 총장발령 연구원인 책임연구원은 &lt;별표 4&gt;의 제2호 나목, 선임연구원은 &lt;별표 4&gt;의 제3호 가목으로 적용할 수 있으며, 직급이 구분되지 않는 경우 제3호의 나로 분류한다.
⑤ &lt;별표 4&gt;에 해당하지 않은 외부소속(기업 및 정부출연기관 등)인 자가 본교 과제에 참여하는 경우 직위 및 업무 중요도를 고려하여 본교 여비등급을 적용한다.
</t>
    </r>
    <r>
      <rPr>
        <b/>
        <sz val="8"/>
        <rFont val="맑은 고딕"/>
        <family val="3"/>
        <charset val="129"/>
      </rPr>
      <t>3) 집행원칙</t>
    </r>
    <r>
      <rPr>
        <sz val="8"/>
        <rFont val="맑은 고딕"/>
        <family val="3"/>
        <charset val="129"/>
      </rPr>
      <t xml:space="preserve">
① 여비는 연구기간 내 지급을 원칙으로 한다. 단, 지원기관의 지침에 명시되거나 승인이있는 경우에는 연구기간 내 출장에 한하여 지원기관 정산보고서 제출일 전까지 지급할 수있다.
② 출장자가 여비 중 운임과 숙박비를 결제할 때에는 연구비카드를 원칙으로 하며, 연구비카드가 없는 경우 「여신전문금융업법」에 따르는 법인카드를 사용하여야 한다. 단, 카드발급 지연 등 특별한 사유가 있는 경우에는 그러하지 아니한다.
③ 출장자에게 지급되어야 하는 여비는 대리인이 수령할 수 없으며, 출장자 개인 명의의 통장으로 이체하여 지급함을 원칙으로 한다.
</t>
    </r>
    <r>
      <rPr>
        <b/>
        <sz val="8"/>
        <rFont val="맑은 고딕"/>
        <family val="3"/>
        <charset val="129"/>
      </rPr>
      <t>4) 집행절차</t>
    </r>
    <r>
      <rPr>
        <sz val="8"/>
        <rFont val="맑은 고딕"/>
        <family val="3"/>
        <charset val="129"/>
      </rPr>
      <t xml:space="preserve">
① 여비는 출장 전에 출장신청서와 출장관련 서류를 산학협력단 분원(소) 또는 관리기관으로 제출한다.
② 실비정산을 해야 하는 여비에 대하여 출장자는 </t>
    </r>
    <r>
      <rPr>
        <u/>
        <sz val="8"/>
        <rFont val="맑은 고딕"/>
        <family val="3"/>
        <charset val="129"/>
      </rPr>
      <t>국내출장의 경우 출장 도착일로부터 1주일이내, 국외출장의 경우 2주일 이내에 세부 증빙을 첨부하여 연구비 청구</t>
    </r>
    <r>
      <rPr>
        <sz val="8"/>
        <rFont val="맑은 고딕"/>
        <family val="3"/>
        <charset val="129"/>
      </rPr>
      <t xml:space="preserve">를 해야 한다.
</t>
    </r>
    <r>
      <rPr>
        <b/>
        <sz val="8"/>
        <rFont val="맑은 고딕"/>
        <family val="3"/>
        <charset val="129"/>
      </rPr>
      <t>5) 여비의 계산</t>
    </r>
    <r>
      <rPr>
        <sz val="8"/>
        <rFont val="맑은 고딕"/>
        <family val="3"/>
        <charset val="129"/>
      </rPr>
      <t xml:space="preserve">
① 여비는 운임, 일비, 숙박비, 식비, 이전비 및 준비금으로 나누어지며, 그 기준은 본교 여비 규정을 따른다.
② 숙박비나 식비 등 체재비를 외부에서 지원하는 경우에는 해당 체재비를 공제하여 신청하여야 하며, 식비를 일부 지원하는 경우, 본교 기준의 1일(日) 식비에서 3분의 1로 나누어 (1식(食)) 해당 식비를 계산하여 신청할 수 있다.
③ </t>
    </r>
    <r>
      <rPr>
        <u/>
        <sz val="8"/>
        <rFont val="맑은 고딕"/>
        <family val="3"/>
        <charset val="129"/>
      </rPr>
      <t>부득이한 사유로 숙박비의 상한액 및 지급받은 식비(국내 여행의 경우 식비는 제외한다)를 초과하여 여비를 지출하였을 때에는 국내 여행의 경우에는 숙박비 상한액의 10분의 3을, 국외 여행의 경우에는 숙박비 및 식비의 2분의 1을 넘지 아니하는 범위</t>
    </r>
    <r>
      <rPr>
        <sz val="8"/>
        <rFont val="맑은 고딕"/>
        <family val="3"/>
        <charset val="129"/>
      </rPr>
      <t xml:space="preserve">에서 여비를 추가로 지급할 수 있다. </t>
    </r>
    <r>
      <rPr>
        <u/>
        <sz val="8"/>
        <rFont val="맑은 고딕"/>
        <family val="3"/>
        <charset val="129"/>
      </rPr>
      <t>&lt;개정 2023. 1. 20.&gt;</t>
    </r>
    <r>
      <rPr>
        <sz val="8"/>
        <rFont val="맑은 고딕"/>
        <family val="3"/>
        <charset val="129"/>
      </rPr>
      <t>. 다만, 학회 등 주최기관에서 지정한 숙소에서 반드시 숙박하여야 하는 등 부득이한 사유를 입증할 수 있는 서류를 첨부하여야 한다.</t>
    </r>
    <phoneticPr fontId="14" type="noConversion"/>
  </si>
  <si>
    <t>실비</t>
    <phoneticPr fontId="14" type="noConversion"/>
  </si>
  <si>
    <r>
      <t>실비
(</t>
    </r>
    <r>
      <rPr>
        <u/>
        <sz val="9"/>
        <rFont val="맑은 고딕"/>
        <family val="3"/>
        <charset val="129"/>
      </rPr>
      <t>120,000원</t>
    </r>
    <r>
      <rPr>
        <sz val="9"/>
        <rFont val="맑은 고딕"/>
        <family val="3"/>
        <charset val="129"/>
      </rPr>
      <t xml:space="preserve"> 이내)</t>
    </r>
    <phoneticPr fontId="14" type="noConversion"/>
  </si>
  <si>
    <r>
      <t xml:space="preserve">실비
</t>
    </r>
    <r>
      <rPr>
        <u/>
        <sz val="9"/>
        <rFont val="맑은 고딕"/>
        <family val="3"/>
        <charset val="129"/>
      </rPr>
      <t>(중간석)</t>
    </r>
    <phoneticPr fontId="14" type="noConversion"/>
  </si>
  <si>
    <r>
      <t xml:space="preserve">실비
</t>
    </r>
    <r>
      <rPr>
        <u/>
        <sz val="9"/>
        <rFont val="맑은 고딕"/>
        <family val="3"/>
        <charset val="129"/>
      </rPr>
      <t>(2등석)</t>
    </r>
    <phoneticPr fontId="14" type="noConversion"/>
  </si>
  <si>
    <t>멕시코, 브라질,
세이셸, 세인트루시아,
세인트키츠네비스,
아르헨티나, 아이티,
자메이카</t>
    <phoneticPr fontId="14" type="noConversion"/>
  </si>
  <si>
    <t>타이완, 중국,
우즈베키스탄, 인도,
카자흐스탄,
파푸아뉴기니,
대한민국</t>
    <phoneticPr fontId="14" type="noConversion"/>
  </si>
  <si>
    <t>네팔, 라오스, 
미크로네시아, 몽골, 
미얀마, 스리랑카, 
캄보디아, 피지</t>
    <phoneticPr fontId="14" type="noConversion"/>
  </si>
  <si>
    <t>가이안, 니카라과,
도미니카공화국,
바베이도스,
바네수엘라, 벨리즈,
세이트빈센트그레나딘,
앤티가바부다,
우루과이, 칠레,
크스타리카,
트리니다드토바고,
파나마</t>
    <phoneticPr fontId="14" type="noConversion"/>
  </si>
  <si>
    <r>
      <t xml:space="preserve">제 2호 나
(교수,부교수, </t>
    </r>
    <r>
      <rPr>
        <u/>
        <sz val="9"/>
        <rFont val="맑은 고딕"/>
        <family val="3"/>
        <charset val="129"/>
      </rPr>
      <t>조교수</t>
    </r>
    <r>
      <rPr>
        <sz val="9"/>
        <rFont val="맑은 고딕"/>
        <family val="3"/>
        <charset val="129"/>
      </rPr>
      <t>)</t>
    </r>
    <phoneticPr fontId="14" type="noConversion"/>
  </si>
  <si>
    <r>
      <t>제 3호 가 / 제 3호 나
(</t>
    </r>
    <r>
      <rPr>
        <u/>
        <sz val="9"/>
        <rFont val="맑은 고딕"/>
        <family val="3"/>
        <charset val="129"/>
      </rPr>
      <t>연구원</t>
    </r>
    <r>
      <rPr>
        <sz val="9"/>
        <rFont val="맑은 고딕"/>
        <family val="3"/>
        <charset val="129"/>
      </rPr>
      <t>)</t>
    </r>
    <phoneticPr fontId="14" type="noConversion"/>
  </si>
  <si>
    <t>가나, 나이지리아, 니제르, 
라이베리아, 모로코, 
모리셔스, 모잠비크, 
바레인, 보츠와나, 
부르키나파소, 
사우디아라비아, 
상투메프린시페, 세네갈, 
스와질란드, 시에라리온, 
에티오피아, 요르단, 
중앙아프리카공화국, 
카메룬, 케냐, 탄자니아</t>
    <phoneticPr fontId="14" type="noConversion"/>
  </si>
  <si>
    <r>
      <t xml:space="preserve">제2호(교수, 부교수, </t>
    </r>
    <r>
      <rPr>
        <u/>
        <sz val="8"/>
        <rFont val="맑은 고딕"/>
        <family val="3"/>
        <charset val="129"/>
      </rPr>
      <t>조교수</t>
    </r>
    <r>
      <rPr>
        <sz val="8"/>
        <rFont val="맑은 고딕"/>
        <family val="3"/>
        <charset val="129"/>
      </rPr>
      <t>)</t>
    </r>
    <phoneticPr fontId="14" type="noConversion"/>
  </si>
  <si>
    <t>제3호(연구원)</t>
    <phoneticPr fontId="14" type="noConversion"/>
  </si>
  <si>
    <r>
      <t xml:space="preserve">정교수
부교수
</t>
    </r>
    <r>
      <rPr>
        <u/>
        <sz val="8"/>
        <rFont val="맑은 고딕"/>
        <family val="3"/>
        <charset val="129"/>
      </rPr>
      <t>조교수</t>
    </r>
    <phoneticPr fontId="14" type="noConversion"/>
  </si>
  <si>
    <t>사업 구분 선택</t>
    <phoneticPr fontId="97" type="noConversion"/>
  </si>
  <si>
    <t>1. 총 연구비</t>
    <phoneticPr fontId="20" type="noConversion"/>
  </si>
  <si>
    <t>총 연구비는 얼마입니까?</t>
    <phoneticPr fontId="20" type="noConversion"/>
  </si>
  <si>
    <t>원</t>
    <phoneticPr fontId="20" type="noConversion"/>
  </si>
  <si>
    <t>3. 간접비 계상기준</t>
    <phoneticPr fontId="20" type="noConversion"/>
  </si>
  <si>
    <t>간접경비는 (인건비+직접경비)의</t>
    <phoneticPr fontId="20" type="noConversion"/>
  </si>
  <si>
    <t>%</t>
    <phoneticPr fontId="20" type="noConversion"/>
  </si>
  <si>
    <t>의</t>
    <phoneticPr fontId="20" type="noConversion"/>
  </si>
  <si>
    <t>간접비 계산식</t>
    <phoneticPr fontId="97" type="noConversion"/>
  </si>
  <si>
    <t>◎ 총 연구비에 간접비가 포함된 경우 편성해야 하는 간접비는 얼마일까?</t>
    <phoneticPr fontId="20" type="noConversion"/>
  </si>
  <si>
    <t>흰색 빈칸만 수정하여 사용하십시오.</t>
    <phoneticPr fontId="20" type="noConversion"/>
  </si>
  <si>
    <t>2. 위탁연구비(부가세)</t>
    <phoneticPr fontId="20" type="noConversion"/>
  </si>
  <si>
    <t>연구비 내에 위탁연구비(부가세)가 있습니까?</t>
    <phoneticPr fontId="20" type="noConversion"/>
  </si>
  <si>
    <t>원 (없으면 0원 )</t>
    <phoneticPr fontId="20" type="noConversion"/>
  </si>
  <si>
    <t>간접비 산정비율의 기준은?</t>
    <phoneticPr fontId="20" type="noConversion"/>
  </si>
  <si>
    <t>4. 결과값</t>
    <phoneticPr fontId="20" type="noConversion"/>
  </si>
  <si>
    <t>간접경비는</t>
    <phoneticPr fontId="20" type="noConversion"/>
  </si>
  <si>
    <t>원이며,</t>
    <phoneticPr fontId="20" type="noConversion"/>
  </si>
  <si>
    <t>인건비와 직접경비의 합은</t>
    <phoneticPr fontId="20" type="noConversion"/>
  </si>
  <si>
    <t>원입니다.</t>
    <phoneticPr fontId="20" type="noConversion"/>
  </si>
  <si>
    <t>입니다.</t>
    <phoneticPr fontId="20" type="noConversion"/>
  </si>
  <si>
    <t>※ 간접비 계상기준의 법적 근거</t>
    <phoneticPr fontId="20" type="noConversion"/>
  </si>
  <si>
    <t>연구원</t>
    <phoneticPr fontId="20" type="noConversion"/>
  </si>
  <si>
    <t>실비</t>
    <phoneticPr fontId="20" type="noConversion"/>
  </si>
  <si>
    <r>
      <t xml:space="preserve">실비
</t>
    </r>
    <r>
      <rPr>
        <sz val="8"/>
        <color indexed="8"/>
        <rFont val="맑은 고딕"/>
        <family val="3"/>
        <charset val="129"/>
      </rPr>
      <t>(상한 : 120,000)</t>
    </r>
    <phoneticPr fontId="14" type="noConversion"/>
  </si>
  <si>
    <t>연구원 (제3호 나)</t>
    <phoneticPr fontId="20" type="noConversion"/>
  </si>
  <si>
    <t>교수 · 부교수 · 조교수(제2호 나)</t>
    <phoneticPr fontId="20" type="noConversion"/>
  </si>
  <si>
    <t>교수 · 부교수 · 조교수
(제2호 나)</t>
    <phoneticPr fontId="20" type="noConversion"/>
  </si>
  <si>
    <r>
      <t>제 3 호
(</t>
    </r>
    <r>
      <rPr>
        <sz val="9"/>
        <color indexed="8"/>
        <rFont val="맑은 고딕"/>
        <family val="3"/>
        <charset val="129"/>
      </rPr>
      <t>연구원)</t>
    </r>
    <phoneticPr fontId="20" type="noConversion"/>
  </si>
  <si>
    <r>
      <t xml:space="preserve">제 2 호
</t>
    </r>
    <r>
      <rPr>
        <sz val="9"/>
        <color indexed="8"/>
        <rFont val="맑은 고딕"/>
        <family val="3"/>
        <charset val="129"/>
      </rPr>
      <t>(교수·부교수·조교수)</t>
    </r>
    <phoneticPr fontId="20" type="noConversion"/>
  </si>
  <si>
    <t>교수·부교수·조교수</t>
    <phoneticPr fontId="20" type="noConversion"/>
  </si>
  <si>
    <t>멕시코, 브라질,
세이셸, 세인트루시아,
세인트키츠네비스,
아르헨티나, 아이티,
자메이카</t>
    <phoneticPr fontId="20" type="noConversion"/>
  </si>
  <si>
    <t>마셸제도, 말레이시아,
방글라데시, 베트남,
브루나이,
아제르바이잔,
인도네시아,
키르기즈공화국, 타이,
튀르키예, 파키스탄, 필리핀</t>
    <phoneticPr fontId="14" type="noConversion"/>
  </si>
  <si>
    <t>마셸제도, 말레이시아,
방글라데시, 베트남,
브루나이,
아제르바이잔,
인도네시아,
키르기즈공화국, 타이,
튀르키예, 파키스탄, 필리핀</t>
    <phoneticPr fontId="20" type="noConversion"/>
  </si>
  <si>
    <r>
      <t>■ 국립대학법인 서울대학교 여비 규정 _</t>
    </r>
    <r>
      <rPr>
        <b/>
        <sz val="10"/>
        <color indexed="8"/>
        <rFont val="맑은 고딕"/>
        <family val="3"/>
        <charset val="129"/>
      </rPr>
      <t xml:space="preserve"> 2023.1.20. 기준</t>
    </r>
    <phoneticPr fontId="20" type="noConversion"/>
  </si>
  <si>
    <t>※ 첨부서류 : 거래명세표 1부, 견적서 1부</t>
    <phoneticPr fontId="14" type="noConversion"/>
  </si>
  <si>
    <r>
      <t xml:space="preserve"> </t>
    </r>
    <r>
      <rPr>
        <b/>
        <u val="double"/>
        <sz val="20"/>
        <rFont val="맑은 고딕"/>
        <family val="3"/>
        <charset val="129"/>
      </rPr>
      <t>연구비 청구서</t>
    </r>
    <r>
      <rPr>
        <b/>
        <u/>
        <sz val="20"/>
        <rFont val="맑은 고딕"/>
        <family val="3"/>
        <charset val="129"/>
      </rPr>
      <t xml:space="preserve"> </t>
    </r>
    <phoneticPr fontId="14" type="noConversion"/>
  </si>
  <si>
    <t>■ 서울대학교 산학협력단 연구물품 중앙관리 지침 [별지 제4호 서식]</t>
  </si>
  <si>
    <t>■ 서울대학교 산학협력단 연구물품 중앙관리 지침 [별지 제5호 서식]</t>
    <phoneticPr fontId="97" type="noConversion"/>
  </si>
  <si>
    <t xml:space="preserve"> ※ 위 항목은 모두 ZEUS에 연구시설·장비 등록 시 필수 사항입니다. 빠짐없이 기재해주세요.</t>
    <phoneticPr fontId="14" type="noConversion"/>
  </si>
  <si>
    <t>(예시) 회의참석자 중 외부인사가 포함되어 있으며 외부인사와 일정이 맞지 않아 부득이하게 주말/휴일 회의를 진행하고자 함</t>
    <phoneticPr fontId="14" type="noConversion"/>
  </si>
  <si>
    <t>언어구분</t>
    <phoneticPr fontId="97" type="noConversion"/>
  </si>
  <si>
    <t>2시간까지</t>
    <phoneticPr fontId="97" type="noConversion"/>
  </si>
  <si>
    <t>6시간까지</t>
    <phoneticPr fontId="97" type="noConversion"/>
  </si>
  <si>
    <t>6시간 초과 시</t>
    <phoneticPr fontId="97" type="noConversion"/>
  </si>
  <si>
    <t>영어, 아랍어, 독일어</t>
    <phoneticPr fontId="97" type="noConversion"/>
  </si>
  <si>
    <t>500,000 이하</t>
    <phoneticPr fontId="97" type="noConversion"/>
  </si>
  <si>
    <t>700,000 이하</t>
    <phoneticPr fontId="97" type="noConversion"/>
  </si>
  <si>
    <t>시간당 100,000</t>
    <phoneticPr fontId="97" type="noConversion"/>
  </si>
  <si>
    <t>일어, 중국어</t>
    <phoneticPr fontId="97" type="noConversion"/>
  </si>
  <si>
    <t>600,000 이하</t>
    <phoneticPr fontId="97" type="noConversion"/>
  </si>
  <si>
    <t>프랑스어, 스페인어, 러시아어 등</t>
    <phoneticPr fontId="97" type="noConversion"/>
  </si>
  <si>
    <t>■ 서울대학교 산학협력연구 연구비 산정기준 [표4], [표5], [표7], [표8]</t>
  </si>
  <si>
    <t>&lt;별표 13&gt; 번역료 정액표</t>
    <phoneticPr fontId="14" type="noConversion"/>
  </si>
  <si>
    <t>&lt;별표 12&gt; 회의수당.원고료.강사료. 자문료 정액표</t>
    <phoneticPr fontId="14" type="noConversion"/>
  </si>
  <si>
    <t xml:space="preserve"> [국문]</t>
    <phoneticPr fontId="97" type="noConversion"/>
  </si>
  <si>
    <t>[영문]</t>
    <phoneticPr fontId="97" type="noConversion"/>
  </si>
  <si>
    <t>연구자 보안서약서 및 개인정보 활용 동의서</t>
    <phoneticPr fontId="97" type="noConversion"/>
  </si>
  <si>
    <t>Written Oath &amp; Personal information Utillization Agreement</t>
    <phoneticPr fontId="97" type="noConversion"/>
  </si>
  <si>
    <t>보 안 서 약 서</t>
    <phoneticPr fontId="14" type="noConversion"/>
  </si>
  <si>
    <t>Written Oath</t>
    <phoneticPr fontId="14" type="noConversion"/>
  </si>
  <si>
    <t>본인은 연구과제에 참여함에 있어 다음 사항을 준수할 것을 엄숙히 서약합니다.</t>
    <phoneticPr fontId="97" type="noConversion"/>
  </si>
  <si>
    <t>1. I Hereby pledge myself to observe the following regulations while participating in the research and development project,</t>
    <phoneticPr fontId="97" type="noConversion"/>
  </si>
  <si>
    <t xml:space="preserve">   at Seoul National University(SNU).</t>
    <phoneticPr fontId="97" type="noConversion"/>
  </si>
  <si>
    <t>1. 본인은 연구과제에 참여함에 있어 제반 보안관계 규정 및 지침을 성실히 수행한다.</t>
    <phoneticPr fontId="97" type="noConversion"/>
  </si>
  <si>
    <t>2. I Hereby pledge myself not to leak out confidential information that is obtained while conducting my research work</t>
    <phoneticPr fontId="97" type="noConversion"/>
  </si>
  <si>
    <t>2. 본인은 연구 정보를 누설함이 법률위반행위가 됨을 명심하고 재직 중은 물론 퇴직 후에도 알게 된 모든 기밀 사항을 일체</t>
    <phoneticPr fontId="97" type="noConversion"/>
  </si>
  <si>
    <t xml:space="preserve">   not only during but also after my stay at SNU.</t>
    <phoneticPr fontId="97" type="noConversion"/>
  </si>
  <si>
    <t xml:space="preserve">   타인에게 누설하지 아니한다. </t>
    <phoneticPr fontId="97" type="noConversion"/>
  </si>
  <si>
    <t>3. I duly sign here with full understanding that I will be punished for any violation of the above mentioned regulations.</t>
    <phoneticPr fontId="97" type="noConversion"/>
  </si>
  <si>
    <t>3. 본인은 관계법규와 학칙을 준수하며, 연구과제에 대한 정보를 누설한 때에는 아래의 관계법규와 학칙에 따라 엄중한 처벌과</t>
    <phoneticPr fontId="97" type="noConversion"/>
  </si>
  <si>
    <t xml:space="preserve">   징계를 받을 것을 서약한다.</t>
    <phoneticPr fontId="97" type="noConversion"/>
  </si>
  <si>
    <t>Personal Information Collection and Usage Agreement</t>
    <phoneticPr fontId="14" type="noConversion"/>
  </si>
  <si>
    <t>가. 「과학기술기본법」 제11조(국가연구개발사업의 추진)</t>
    <phoneticPr fontId="14" type="noConversion"/>
  </si>
  <si>
    <t>나. 「국가연구개발혁신법」 제21조(국가연구개발사업 등의 보안)</t>
    <phoneticPr fontId="14" type="noConversion"/>
  </si>
  <si>
    <r>
      <rPr>
        <sz val="10"/>
        <rFont val="맑은 고딕"/>
        <family val="3"/>
        <charset val="129"/>
      </rPr>
      <t>■</t>
    </r>
    <r>
      <rPr>
        <sz val="10"/>
        <rFont val="맑은 고딕"/>
        <family val="2"/>
        <charset val="129"/>
        <scheme val="minor"/>
      </rPr>
      <t xml:space="preserve"> The SNU R&amp;DB Foundation retains personal information(including identifying information) for research management purposes.</t>
    </r>
    <phoneticPr fontId="97" type="noConversion"/>
  </si>
  <si>
    <t>다. 「산업기술의 유출방지 및 보호에 관한 법률」 제12조(국가연구개발사업의 보호관리)</t>
    <phoneticPr fontId="14" type="noConversion"/>
  </si>
  <si>
    <r>
      <t xml:space="preserve">  </t>
    </r>
    <r>
      <rPr>
        <sz val="10"/>
        <rFont val="Segoe UI Symbol"/>
        <family val="2"/>
      </rPr>
      <t>▪</t>
    </r>
    <r>
      <rPr>
        <sz val="10"/>
        <rFont val="맑은 고딕"/>
        <family val="2"/>
        <charset val="129"/>
        <scheme val="minor"/>
      </rPr>
      <t xml:space="preserve"> Required information : Name, sex, date of birth, resident registration number(identifying information), address, e-mail,</t>
    </r>
    <phoneticPr fontId="97" type="noConversion"/>
  </si>
  <si>
    <t>라. 「서울대학교 연구원 임용 규정」 제6조(해임·해촉) 등 각종 서울대학교 학칙·규정</t>
    <phoneticPr fontId="14" type="noConversion"/>
  </si>
  <si>
    <t xml:space="preserve">     mobile phone number, bank account information, research registration number, affiliation, position, nationality</t>
    <phoneticPr fontId="97" type="noConversion"/>
  </si>
  <si>
    <t xml:space="preserve">     academic register information, payment amount</t>
    <phoneticPr fontId="97" type="noConversion"/>
  </si>
  <si>
    <t>개인정보 수집 및 이용 동의</t>
    <phoneticPr fontId="14" type="noConversion"/>
  </si>
  <si>
    <r>
      <t xml:space="preserve">  </t>
    </r>
    <r>
      <rPr>
        <sz val="10"/>
        <rFont val="Segoe UI Symbol"/>
        <family val="2"/>
      </rPr>
      <t>▪</t>
    </r>
    <r>
      <rPr>
        <sz val="10"/>
        <rFont val="맑은 고딕"/>
        <family val="2"/>
        <charset val="129"/>
        <scheme val="minor"/>
      </rPr>
      <t xml:space="preserve"> Purpose of retention : research management related affairs, including payment of personnel expenses and allowances,</t>
    </r>
    <phoneticPr fontId="97" type="noConversion"/>
  </si>
  <si>
    <t>■ 서울대학교 산학협력단에서는 연구관리 용도로 개인정보(고유식별정보 포함)를 보유하고 있습니다.</t>
    <phoneticPr fontId="97" type="noConversion"/>
  </si>
  <si>
    <t xml:space="preserve">     tax filing, and issuance of various certificates, SNU statistics, and academic research</t>
    <phoneticPr fontId="97" type="noConversion"/>
  </si>
  <si>
    <r>
      <rPr>
        <sz val="10"/>
        <rFont val="Segoe UI Symbol"/>
        <family val="2"/>
      </rPr>
      <t xml:space="preserve">  ▪ </t>
    </r>
    <r>
      <rPr>
        <sz val="10"/>
        <rFont val="맑은 고딕"/>
        <family val="2"/>
        <charset val="129"/>
        <scheme val="minor"/>
      </rPr>
      <t xml:space="preserve">필수정보 : 성명, </t>
    </r>
    <r>
      <rPr>
        <sz val="10"/>
        <rFont val="맑은 고딕"/>
        <family val="3"/>
        <charset val="129"/>
        <scheme val="minor"/>
      </rPr>
      <t>성별,</t>
    </r>
    <r>
      <rPr>
        <sz val="10"/>
        <rFont val="맑은 고딕"/>
        <family val="2"/>
        <charset val="129"/>
        <scheme val="minor"/>
      </rPr>
      <t xml:space="preserve"> 생년월일, 주민등록번호(고유식별정보), 주소, 이메일, 핸드폰번호, 계좌정보, 연구자등록번호, 소속, </t>
    </r>
    <phoneticPr fontId="97" type="noConversion"/>
  </si>
  <si>
    <t>■ The collected personal information is retained in accordance with Article 31(Preservation of Related Documents)</t>
    <phoneticPr fontId="97" type="noConversion"/>
  </si>
  <si>
    <t xml:space="preserve">    직위, 국적, 학적정보, 지급액 </t>
    <phoneticPr fontId="97" type="noConversion"/>
  </si>
  <si>
    <t xml:space="preserve">    of the Seoul National University Research Funds Management Regulation.</t>
    <phoneticPr fontId="97" type="noConversion"/>
  </si>
  <si>
    <r>
      <t xml:space="preserve">  </t>
    </r>
    <r>
      <rPr>
        <sz val="10"/>
        <rFont val="Segoe UI Symbol"/>
        <family val="2"/>
      </rPr>
      <t>▪</t>
    </r>
    <r>
      <rPr>
        <sz val="10"/>
        <rFont val="맑은 고딕"/>
        <family val="2"/>
        <charset val="129"/>
        <scheme val="minor"/>
      </rPr>
      <t xml:space="preserve"> 보유목적: 인건비 및 수당 지급, 세무신고, </t>
    </r>
    <r>
      <rPr>
        <sz val="10"/>
        <rFont val="맑은 고딕"/>
        <family val="3"/>
        <charset val="129"/>
        <scheme val="minor"/>
      </rPr>
      <t>각종 증명</t>
    </r>
    <r>
      <rPr>
        <sz val="10"/>
        <rFont val="맑은 고딕"/>
        <family val="2"/>
        <charset val="129"/>
        <scheme val="minor"/>
      </rPr>
      <t xml:space="preserve"> 발급 등 연구관리 제반사항, </t>
    </r>
    <r>
      <rPr>
        <sz val="10"/>
        <rFont val="맑은 고딕"/>
        <family val="3"/>
        <charset val="129"/>
        <scheme val="minor"/>
      </rPr>
      <t>서울대학교의 통계작성, 학술연구 등</t>
    </r>
    <phoneticPr fontId="97" type="noConversion"/>
  </si>
  <si>
    <t>■ You may not agree to the collection of personal information(including identifying information),</t>
    <phoneticPr fontId="97" type="noConversion"/>
  </si>
  <si>
    <t>■ 수집한 개인정보는 「서울대학교 연구비 관리 규정」 제31조(관계서류의 보존)에 따라 보관합니다.</t>
    <phoneticPr fontId="97" type="noConversion"/>
  </si>
  <si>
    <t xml:space="preserve">    which can result in the restriction of payment of personnel expenses and allowances.</t>
    <phoneticPr fontId="97" type="noConversion"/>
  </si>
  <si>
    <t>■ 개인정보(고유식별정보 포함) 수집에 동의하지 않을 수 있으나, 이 경우 인건비 및 수당지급이 제한될 수 있습니다.</t>
    <phoneticPr fontId="97" type="noConversion"/>
  </si>
  <si>
    <t>○ Do you agree with the collection of your personal information and its utilization?                 Agree        Disagree</t>
    <phoneticPr fontId="97" type="noConversion"/>
  </si>
  <si>
    <t>○ 개인정보 수집 및 이용에 동의하십니까?</t>
    <phoneticPr fontId="97" type="noConversion"/>
  </si>
  <si>
    <t>동의함</t>
    <phoneticPr fontId="97" type="noConversion"/>
  </si>
  <si>
    <t>동의하지 않음</t>
    <phoneticPr fontId="97" type="noConversion"/>
  </si>
  <si>
    <t>○ Do you agree with the collection of your identifying information and its utilization?               Agree        Disagree</t>
    <phoneticPr fontId="97" type="noConversion"/>
  </si>
  <si>
    <t>Provision Agreement of Personal Information to a Third Party</t>
    <phoneticPr fontId="97" type="noConversion"/>
  </si>
  <si>
    <t>개인정보의 제3자 제공 동의</t>
    <phoneticPr fontId="97" type="noConversion"/>
  </si>
  <si>
    <t>■ The SNU R&amp;DB Foundation handles the personal information of researchers within the scope specified in the purpose of</t>
    <phoneticPr fontId="97" type="noConversion"/>
  </si>
  <si>
    <t>■ 서울대학교 산학협력단은 원칙적으로 연구자의 개인정보를 '개인정보 수집 및 이용 동의' 보유목적에서 명시한 범위 내에서
    처리하며, 연구자의 사전 동의 없이는 본래의 범위를 초과하여 처리하거나 제3자에게 제공하지 않습니다. 
    다만, 다음의 경우에는 개인정보를 제공할 수 있습니다.</t>
    <phoneticPr fontId="97" type="noConversion"/>
  </si>
  <si>
    <t xml:space="preserve">    retention of the Personal Information Collection and Usage Agreement, and personal information is not handled
    beyond the specified scope or provided to a third party without prior consent of the researcher. 
    However, for the following cases, personal information may be provided to a third party.</t>
    <phoneticPr fontId="97" type="noConversion"/>
  </si>
  <si>
    <r>
      <rPr>
        <sz val="10"/>
        <rFont val="Segoe UI Symbol"/>
        <family val="2"/>
      </rPr>
      <t xml:space="preserve">  </t>
    </r>
    <r>
      <rPr>
        <sz val="10"/>
        <rFont val="Segoe UI Symbol"/>
        <family val="3"/>
      </rPr>
      <t>▪</t>
    </r>
    <r>
      <rPr>
        <sz val="10"/>
        <rFont val="Segoe UI Symbol"/>
        <family val="2"/>
      </rPr>
      <t xml:space="preserve"> </t>
    </r>
    <r>
      <rPr>
        <sz val="10"/>
        <rFont val="맑은 고딕"/>
        <family val="3"/>
        <charset val="129"/>
      </rPr>
      <t>연구자</t>
    </r>
    <r>
      <rPr>
        <sz val="10"/>
        <rFont val="맑은 고딕"/>
        <family val="2"/>
        <charset val="129"/>
        <scheme val="minor"/>
      </rPr>
      <t xml:space="preserve">가 사전에 제3자 제공 및 공개에 동의한 경우
</t>
    </r>
    <r>
      <rPr>
        <sz val="10"/>
        <rFont val="Segoe UI Symbol"/>
        <family val="2"/>
      </rPr>
      <t xml:space="preserve">  </t>
    </r>
    <r>
      <rPr>
        <sz val="10"/>
        <rFont val="Segoe UI Symbol"/>
        <family val="3"/>
      </rPr>
      <t>▪</t>
    </r>
    <r>
      <rPr>
        <sz val="10"/>
        <rFont val="Segoe UI Symbol"/>
        <family val="2"/>
      </rPr>
      <t xml:space="preserve"> </t>
    </r>
    <r>
      <rPr>
        <sz val="10"/>
        <rFont val="맑은 고딕"/>
        <family val="2"/>
        <charset val="129"/>
        <scheme val="minor"/>
      </rPr>
      <t xml:space="preserve">법령 등에 의해 제공이 요구되는 경우
</t>
    </r>
    <r>
      <rPr>
        <sz val="10"/>
        <rFont val="Segoe UI Symbol"/>
        <family val="2"/>
      </rPr>
      <t xml:space="preserve">  </t>
    </r>
    <r>
      <rPr>
        <sz val="10"/>
        <rFont val="Segoe UI Symbol"/>
        <family val="3"/>
      </rPr>
      <t>▪</t>
    </r>
    <r>
      <rPr>
        <sz val="10"/>
        <rFont val="Segoe UI Symbol"/>
        <family val="2"/>
      </rPr>
      <t xml:space="preserve"> </t>
    </r>
    <r>
      <rPr>
        <sz val="10"/>
        <rFont val="맑은 고딕"/>
        <family val="2"/>
        <charset val="129"/>
        <scheme val="minor"/>
      </rPr>
      <t xml:space="preserve">서비스의 제공에 관한 계약의 이행을 위하여 필요한 개인정보로서 경제적/기술적인 사유로 통상의 동의를 받는 것이 
     현저히 곤란한 경우
  </t>
    </r>
    <r>
      <rPr>
        <sz val="10"/>
        <rFont val="Segoe UI Symbol"/>
        <family val="2"/>
      </rPr>
      <t xml:space="preserve">▪ </t>
    </r>
    <r>
      <rPr>
        <sz val="10"/>
        <rFont val="맑은 고딕"/>
        <family val="3"/>
        <charset val="129"/>
        <scheme val="minor"/>
      </rPr>
      <t xml:space="preserve">통계작성 및 학술연구 등의 목적을 위해 필요한 경우로, 특정 개인을 알아볼 수 없는 형태로 개인정보를 제공하는 경우
  </t>
    </r>
    <r>
      <rPr>
        <sz val="10"/>
        <rFont val="Segoe UI Symbol"/>
        <family val="3"/>
      </rPr>
      <t xml:space="preserve">▪ </t>
    </r>
    <r>
      <rPr>
        <sz val="10"/>
        <rFont val="맑은 고딕"/>
        <family val="3"/>
        <charset val="129"/>
        <scheme val="minor"/>
      </rPr>
      <t>서울대학교의 통계작성, 학술연구 등의 목적을 위해 필요한 경우로 개인정보를 제공하는 경우</t>
    </r>
    <phoneticPr fontId="97" type="noConversion"/>
  </si>
  <si>
    <r>
      <t xml:space="preserve">  </t>
    </r>
    <r>
      <rPr>
        <sz val="10"/>
        <color theme="1"/>
        <rFont val="Segoe UI Symbol"/>
        <family val="2"/>
      </rPr>
      <t>▪</t>
    </r>
    <r>
      <rPr>
        <sz val="10"/>
        <color theme="1"/>
        <rFont val="맑은 고딕"/>
        <family val="2"/>
        <charset val="129"/>
        <scheme val="minor"/>
      </rPr>
      <t xml:space="preserve"> The researcher has agreed to the provision of information to a third party beforehand.
  </t>
    </r>
    <r>
      <rPr>
        <sz val="10"/>
        <color theme="1"/>
        <rFont val="Segoe UI Symbol"/>
        <family val="2"/>
      </rPr>
      <t>▪</t>
    </r>
    <r>
      <rPr>
        <sz val="10"/>
        <color theme="1"/>
        <rFont val="맑은 고딕"/>
        <family val="2"/>
        <charset val="129"/>
        <scheme val="minor"/>
      </rPr>
      <t xml:space="preserve"> The provision is required by legislation.
  </t>
    </r>
    <r>
      <rPr>
        <sz val="10"/>
        <color theme="1"/>
        <rFont val="Segoe UI Symbol"/>
        <family val="2"/>
      </rPr>
      <t>▪</t>
    </r>
    <r>
      <rPr>
        <sz val="10"/>
        <color theme="1"/>
        <rFont val="맑은 고딕"/>
        <family val="2"/>
        <charset val="129"/>
        <scheme val="minor"/>
      </rPr>
      <t xml:space="preserve"> Receiving an agreement is significantly difficult due to economical/technical reasons, during the fulfillment of a contract on
     the provision of services.
  </t>
    </r>
    <r>
      <rPr>
        <sz val="10"/>
        <color theme="1"/>
        <rFont val="Segoe UI Symbol"/>
        <family val="2"/>
      </rPr>
      <t>▪</t>
    </r>
    <r>
      <rPr>
        <sz val="10"/>
        <color theme="1"/>
        <rFont val="맑은 고딕"/>
        <family val="2"/>
        <charset val="129"/>
        <scheme val="minor"/>
      </rPr>
      <t xml:space="preserve"> The provision of information is required anonymously, during the purpose of producing SNU statistics or academic research.
  </t>
    </r>
    <r>
      <rPr>
        <sz val="10"/>
        <color theme="1"/>
        <rFont val="Segoe UI Symbol"/>
        <family val="2"/>
      </rPr>
      <t>▪</t>
    </r>
    <r>
      <rPr>
        <sz val="10"/>
        <color theme="1"/>
        <rFont val="맑은 고딕"/>
        <family val="2"/>
        <charset val="129"/>
        <scheme val="minor"/>
      </rPr>
      <t xml:space="preserve"> The provision of information is required during the purpose of producing SNU statistics or academic research.</t>
    </r>
    <phoneticPr fontId="97" type="noConversion"/>
  </si>
  <si>
    <t>■ 제공된 개인정보는 동의서가 작성된 시점부터 개인정보 제3자 제공목적 달성 시까지 보관됩니다.</t>
    <phoneticPr fontId="97" type="noConversion"/>
  </si>
  <si>
    <t xml:space="preserve">■ The provided personal information is retained from the point in time when agreement is given until the purpose of </t>
    <phoneticPr fontId="97" type="noConversion"/>
  </si>
  <si>
    <t>■ 개인정보 제3자 제공에 동의하지 않을 수 있으나, 이 경우 인건비 및 수당지급이 제한될 수 있습니다.</t>
    <phoneticPr fontId="97" type="noConversion"/>
  </si>
  <si>
    <t xml:space="preserve">    personal information provision to a third party is achieved.</t>
    <phoneticPr fontId="97" type="noConversion"/>
  </si>
  <si>
    <t>■ You may not agree to the provision of personal information to a third party, which can result in the restriction of payment of</t>
    <phoneticPr fontId="97" type="noConversion"/>
  </si>
  <si>
    <t>○ 개인정보의 제3자 제공에 동의하십니까?</t>
    <phoneticPr fontId="97" type="noConversion"/>
  </si>
  <si>
    <t xml:space="preserve">    personnel expenses and allowances.</t>
    <phoneticPr fontId="97" type="noConversion"/>
  </si>
  <si>
    <t>○ Do you agree with the provision of your personal information to a third party?                   Agree         Disagree</t>
    <phoneticPr fontId="97" type="noConversion"/>
  </si>
  <si>
    <t>서울대학교</t>
    <phoneticPr fontId="97" type="noConversion"/>
  </si>
  <si>
    <t>○○○○○(기관명)</t>
    <phoneticPr fontId="97" type="noConversion"/>
  </si>
  <si>
    <t>○○○(성명)</t>
    <phoneticPr fontId="97" type="noConversion"/>
  </si>
  <si>
    <t>Nationality:</t>
    <phoneticPr fontId="97" type="noConversion"/>
  </si>
  <si>
    <t>Position:</t>
    <phoneticPr fontId="97" type="noConversion"/>
  </si>
  <si>
    <t>Passport No.</t>
    <phoneticPr fontId="97" type="noConversion"/>
  </si>
  <si>
    <t>Name:</t>
    <phoneticPr fontId="97" type="noConversion"/>
  </si>
  <si>
    <t>Signiture:</t>
    <phoneticPr fontId="97" type="noConversion"/>
  </si>
  <si>
    <t>★ 서울대 과제 참여 및 SRnD 이용에 대한 동의 절차에 한해 SRnD 온라인 동의로 대체 가능</t>
    <phoneticPr fontId="97" type="noConversion"/>
  </si>
  <si>
    <t>(예시)연구비카드 발급 이전 부득이한 회의 개최</t>
    <phoneticPr fontId="97" type="noConversion"/>
  </si>
  <si>
    <r>
      <t xml:space="preserve">※ 고용(근로)계약 체결 대상: </t>
    </r>
    <r>
      <rPr>
        <b/>
        <u/>
        <sz val="12"/>
        <color rgb="FFFF0000"/>
        <rFont val="맑은 고딕"/>
        <family val="3"/>
        <charset val="129"/>
      </rPr>
      <t>소속이 없는 자</t>
    </r>
    <r>
      <rPr>
        <b/>
        <u/>
        <sz val="12"/>
        <color rgb="FF0000FF"/>
        <rFont val="맑은 고딕"/>
        <family val="3"/>
        <charset val="129"/>
      </rPr>
      <t xml:space="preserve">가 </t>
    </r>
    <r>
      <rPr>
        <b/>
        <u/>
        <sz val="12"/>
        <color rgb="FFFF0000"/>
        <rFont val="맑은 고딕"/>
        <family val="3"/>
        <charset val="129"/>
      </rPr>
      <t>1개월 이상</t>
    </r>
    <r>
      <rPr>
        <b/>
        <u/>
        <sz val="12"/>
        <color rgb="FF0000FF"/>
        <rFont val="맑은 고딕"/>
        <family val="3"/>
        <charset val="129"/>
      </rPr>
      <t xml:space="preserve"> 본교 연구과제에 참여 시</t>
    </r>
    <phoneticPr fontId="97" type="noConversion"/>
  </si>
  <si>
    <r>
      <t xml:space="preserve">※ 과제참여계약 체결 대상: </t>
    </r>
    <r>
      <rPr>
        <b/>
        <u/>
        <sz val="12"/>
        <rFont val="맑은 고딕"/>
        <family val="3"/>
        <charset val="129"/>
      </rPr>
      <t>참여연구자가</t>
    </r>
    <r>
      <rPr>
        <b/>
        <u/>
        <sz val="12"/>
        <color rgb="FF0000FF"/>
        <rFont val="맑은 고딕"/>
        <family val="3"/>
        <charset val="129"/>
      </rPr>
      <t xml:space="preserve"> </t>
    </r>
    <r>
      <rPr>
        <b/>
        <u/>
        <sz val="12"/>
        <color rgb="FFFF0000"/>
        <rFont val="맑은 고딕"/>
        <family val="3"/>
        <charset val="129"/>
      </rPr>
      <t>프리랜서 또는 개인사업자</t>
    </r>
    <r>
      <rPr>
        <b/>
        <u/>
        <sz val="12"/>
        <color rgb="FF0000FF"/>
        <rFont val="맑은 고딕"/>
        <family val="3"/>
        <charset val="129"/>
      </rPr>
      <t>인 경우</t>
    </r>
    <phoneticPr fontId="97" type="noConversion"/>
  </si>
  <si>
    <t>※ 필수조항 수정 불가, 인건비 지출 시 확인 예정</t>
    <phoneticPr fontId="97" type="noConversion"/>
  </si>
  <si>
    <t>※ 필수조항 수정 불가, 인건비 지출 시 확인 예정</t>
    <phoneticPr fontId="97" type="noConversion"/>
  </si>
  <si>
    <t>※ 기관별 자체 고용계약서 사용 가능</t>
    <phoneticPr fontId="97" type="noConversion"/>
  </si>
  <si>
    <t>서울대학교 연구과제 고용계약서
(근로소득자용_참여연구자)</t>
    <phoneticPr fontId="97" type="noConversion"/>
  </si>
  <si>
    <t>서울대학교 연구과제 참여계약서
(기타소득자용)</t>
    <phoneticPr fontId="97" type="noConversion"/>
  </si>
  <si>
    <t>서울대학교 연구과제 고용계약서
(근로소득자용_연구근접지원인력)</t>
    <phoneticPr fontId="97" type="noConversion"/>
  </si>
  <si>
    <t>서울대학교 연구과제 고용계약서
(근로소득자용_연구근접지원인력(초단시간))</t>
    <phoneticPr fontId="97" type="noConversion"/>
  </si>
  <si>
    <t xml:space="preserve">서울대학교 </t>
    <phoneticPr fontId="97" type="noConversion"/>
  </si>
  <si>
    <t>○○○○○(기관명)</t>
    <phoneticPr fontId="97" type="noConversion"/>
  </si>
  <si>
    <t>의 장을 "갑"으로 하며, 연구책임자</t>
    <phoneticPr fontId="97" type="noConversion"/>
  </si>
  <si>
    <t>○○○</t>
    <phoneticPr fontId="97" type="noConversion"/>
  </si>
  <si>
    <t>을 "을"로 하고,</t>
    <phoneticPr fontId="97" type="noConversion"/>
  </si>
  <si>
    <t xml:space="preserve">서울대학교 </t>
    <phoneticPr fontId="97" type="noConversion"/>
  </si>
  <si>
    <t>○○○○○(기관명)</t>
    <phoneticPr fontId="97" type="noConversion"/>
  </si>
  <si>
    <t>의 장을 "갑"으로 하며, 연구책임자</t>
    <phoneticPr fontId="97" type="noConversion"/>
  </si>
  <si>
    <t>○○○○○(기관명)</t>
    <phoneticPr fontId="97" type="noConversion"/>
  </si>
  <si>
    <t>장(이하 "갑"이라 함), 연구책임자(이하 "을"이라 함), 연구근접지원인력(이하  "병"</t>
    <phoneticPr fontId="97" type="noConversion"/>
  </si>
  <si>
    <t xml:space="preserve">서울대학교 </t>
    <phoneticPr fontId="97" type="noConversion"/>
  </si>
  <si>
    <t>장(이하 "갑"이라 함), 연구책임자(이하 "을"이라 함), 연구근접지원인력(이하  "병"</t>
    <phoneticPr fontId="97" type="noConversion"/>
  </si>
  <si>
    <t>참여연구자</t>
    <phoneticPr fontId="97" type="noConversion"/>
  </si>
  <si>
    <t>을 "병"으로 하여 상호간의 합의에 따라 아래와 같이 고용 계약을 체결하고</t>
    <phoneticPr fontId="97" type="noConversion"/>
  </si>
  <si>
    <t>○○○</t>
    <phoneticPr fontId="97" type="noConversion"/>
  </si>
  <si>
    <t>을 "병"으로 하여 상호간의 합의에 따라 아래와 같이 과제참여 계약을 체결하고</t>
    <phoneticPr fontId="97" type="noConversion"/>
  </si>
  <si>
    <t xml:space="preserve">이라 함)은 상호간의 합의에 따라 아래와 같이 고용계약을 체결하고 이를 신의와 성실로서 준수할 것을 확약한다.  </t>
    <phoneticPr fontId="97" type="noConversion"/>
  </si>
  <si>
    <t>이를 신의와 성실로서 준수할 것을 확약한다.</t>
    <phoneticPr fontId="97" type="noConversion"/>
  </si>
  <si>
    <t>이를 신의와 성실로서 준수할 것을 확약한다.</t>
    <phoneticPr fontId="97" type="noConversion"/>
  </si>
  <si>
    <t>갑
(고용기관장)</t>
    <phoneticPr fontId="97" type="noConversion"/>
  </si>
  <si>
    <t>○○○</t>
    <phoneticPr fontId="97" type="noConversion"/>
  </si>
  <si>
    <t>갑
(고용기관장)</t>
    <phoneticPr fontId="97" type="noConversion"/>
  </si>
  <si>
    <t>○○○</t>
    <phoneticPr fontId="97" type="noConversion"/>
  </si>
  <si>
    <t>갑
(고용기관장)</t>
    <phoneticPr fontId="97" type="noConversion"/>
  </si>
  <si>
    <t>갑
(관리기관장)</t>
    <phoneticPr fontId="97" type="noConversion"/>
  </si>
  <si>
    <t>○○○</t>
    <phoneticPr fontId="97" type="noConversion"/>
  </si>
  <si>
    <t>서울시 관악구 관악로 1</t>
    <phoneticPr fontId="97" type="noConversion"/>
  </si>
  <si>
    <t>서울시 관악구 관악로 1</t>
    <phoneticPr fontId="97" type="noConversion"/>
  </si>
  <si>
    <t>을
(연구책임자)</t>
    <phoneticPr fontId="97" type="noConversion"/>
  </si>
  <si>
    <t>○○○○○</t>
    <phoneticPr fontId="97" type="noConversion"/>
  </si>
  <si>
    <t>을
(연구책임자)</t>
    <phoneticPr fontId="97" type="noConversion"/>
  </si>
  <si>
    <t>을
(연구책임자)</t>
    <phoneticPr fontId="97" type="noConversion"/>
  </si>
  <si>
    <t>○○○○○</t>
    <phoneticPr fontId="97" type="noConversion"/>
  </si>
  <si>
    <t>을
(연구책임자)</t>
    <phoneticPr fontId="97" type="noConversion"/>
  </si>
  <si>
    <t>○○○○○</t>
    <phoneticPr fontId="97" type="noConversion"/>
  </si>
  <si>
    <t>서울시 관악구 봉천로 1</t>
    <phoneticPr fontId="97" type="noConversion"/>
  </si>
  <si>
    <t>서울시 관악구 봉천로 1</t>
    <phoneticPr fontId="97" type="noConversion"/>
  </si>
  <si>
    <t>서울시 관악구 봉천로 1</t>
    <phoneticPr fontId="97" type="noConversion"/>
  </si>
  <si>
    <t>병
(연구근접지원인력)</t>
    <phoneticPr fontId="97" type="noConversion"/>
  </si>
  <si>
    <t>병
(연구근접지원인력)</t>
    <phoneticPr fontId="97" type="noConversion"/>
  </si>
  <si>
    <t>병
(참여연구자)</t>
    <phoneticPr fontId="97" type="noConversion"/>
  </si>
  <si>
    <t>병
(참여연구자)</t>
    <phoneticPr fontId="97" type="noConversion"/>
  </si>
  <si>
    <t>서울시 관악구 봉천로 2</t>
    <phoneticPr fontId="97" type="noConversion"/>
  </si>
  <si>
    <t>서울시 관악구 봉천로 2</t>
    <phoneticPr fontId="97" type="noConversion"/>
  </si>
  <si>
    <t>010-123-4567</t>
    <phoneticPr fontId="97" type="noConversion"/>
  </si>
  <si>
    <t>  ※ 다수과제에 참여하는 경우 “을”(연구책임자)을 모두 명시</t>
    <phoneticPr fontId="97" type="noConversion"/>
  </si>
  <si>
    <t>제2조(직급 및 참여과제)</t>
    <phoneticPr fontId="97" type="noConversion"/>
  </si>
  <si>
    <t>“병”의 직급은</t>
    <phoneticPr fontId="97" type="noConversion"/>
  </si>
  <si>
    <t>연구보조원</t>
    <phoneticPr fontId="97" type="noConversion"/>
  </si>
  <si>
    <t xml:space="preserve"> 으로 하며,</t>
    <phoneticPr fontId="97" type="noConversion"/>
  </si>
  <si>
    <t xml:space="preserve"> 서울대학교</t>
    <phoneticPr fontId="97" type="noConversion"/>
  </si>
  <si>
    <t>“병”의 직급은</t>
    <phoneticPr fontId="97" type="noConversion"/>
  </si>
  <si>
    <t>연구보조원</t>
    <phoneticPr fontId="97" type="noConversion"/>
  </si>
  <si>
    <t xml:space="preserve"> 으로 하며,</t>
    <phoneticPr fontId="97" type="noConversion"/>
  </si>
  <si>
    <t>아래 과제에 참여한다.</t>
    <phoneticPr fontId="97" type="noConversion"/>
  </si>
  <si>
    <t>“병”의 직급은 연구근접지원인력으로 하며,  서울대학교</t>
    <phoneticPr fontId="97" type="noConversion"/>
  </si>
  <si>
    <t xml:space="preserve">에 근무한다. </t>
    <phoneticPr fontId="97" type="noConversion"/>
  </si>
  <si>
    <t>“병”의 직급은 연구근접지원인력(초단시간)으로 하며,  서울대학교</t>
    <phoneticPr fontId="97" type="noConversion"/>
  </si>
  <si>
    <t xml:space="preserve">에 근무한다. </t>
    <phoneticPr fontId="97" type="noConversion"/>
  </si>
  <si>
    <t>(다만, 업무상 필요가 있을 경우 근무지는 변경될 수 있다.)</t>
    <phoneticPr fontId="97" type="noConversion"/>
  </si>
  <si>
    <t>SRnD 과제번호</t>
    <phoneticPr fontId="97" type="noConversion"/>
  </si>
  <si>
    <t>123-45678910</t>
    <phoneticPr fontId="97" type="noConversion"/>
  </si>
  <si>
    <t>지원기관</t>
    <phoneticPr fontId="97" type="noConversion"/>
  </si>
  <si>
    <t>○○○○○○</t>
    <phoneticPr fontId="97" type="noConversion"/>
  </si>
  <si>
    <t>연구책임자</t>
    <phoneticPr fontId="97" type="noConversion"/>
  </si>
  <si>
    <t>연구기간</t>
    <phoneticPr fontId="97" type="noConversion"/>
  </si>
  <si>
    <t>yymmdd ~ yymmdd</t>
    <phoneticPr fontId="97" type="noConversion"/>
  </si>
  <si>
    <t>① “병”의 계약기간은</t>
    <phoneticPr fontId="97" type="noConversion"/>
  </si>
  <si>
    <t>yymmdd</t>
    <phoneticPr fontId="97" type="noConversion"/>
  </si>
  <si>
    <t>부터</t>
    <phoneticPr fontId="97" type="noConversion"/>
  </si>
  <si>
    <t>yymmdd</t>
    <phoneticPr fontId="97" type="noConversion"/>
  </si>
  <si>
    <t>까지로 한다.</t>
    <phoneticPr fontId="97" type="noConversion"/>
  </si>
  <si>
    <t>연구과제명</t>
    <phoneticPr fontId="97" type="noConversion"/>
  </si>
  <si>
    <t>○○○○○○○○○○</t>
    <phoneticPr fontId="97" type="noConversion"/>
  </si>
  <si>
    <t>① 계약기간</t>
    <phoneticPr fontId="97" type="noConversion"/>
  </si>
  <si>
    <t>② 근로계약기간이 만료되면 근로계약은 당연히 종료된다. 다만, 새롭게 근로계약이 갱신된 경우에는 그러지 아니하다.</t>
    <phoneticPr fontId="97" type="noConversion"/>
  </si>
  <si>
    <t xml:space="preserve">  1. “병”의 계약기간은</t>
    <phoneticPr fontId="97" type="noConversion"/>
  </si>
  <si>
    <t>yymmdd</t>
    <phoneticPr fontId="97" type="noConversion"/>
  </si>
  <si>
    <t>yymmdd</t>
    <phoneticPr fontId="97" type="noConversion"/>
  </si>
  <si>
    <t xml:space="preserve">  1. “병”의 계약기간은</t>
    <phoneticPr fontId="97" type="noConversion"/>
  </si>
  <si>
    <t>부터</t>
    <phoneticPr fontId="97" type="noConversion"/>
  </si>
  <si>
    <t>까지로 한다.</t>
    <phoneticPr fontId="97" type="noConversion"/>
  </si>
  <si>
    <t>- 소정 근로 시간 :</t>
    <phoneticPr fontId="97" type="noConversion"/>
  </si>
  <si>
    <t>hh:mm</t>
    <phoneticPr fontId="97" type="noConversion"/>
  </si>
  <si>
    <t>hh:mm</t>
    <phoneticPr fontId="97" type="noConversion"/>
  </si>
  <si>
    <t>까지</t>
    <phoneticPr fontId="97" type="noConversion"/>
  </si>
  <si>
    <t xml:space="preserve">  2. 근로계약기간이 만료되면 근로계약은 당연히 종료된다.</t>
    <phoneticPr fontId="97" type="noConversion"/>
  </si>
  <si>
    <t xml:space="preserve">  2. 근로계약기간이 만료되면 근로계약은 당연히 종료된다.</t>
    <phoneticPr fontId="97" type="noConversion"/>
  </si>
  <si>
    <t>- 근무일/휴일 :  주</t>
    <phoneticPr fontId="97" type="noConversion"/>
  </si>
  <si>
    <t>n</t>
    <phoneticPr fontId="97" type="noConversion"/>
  </si>
  <si>
    <t>일 근무,</t>
    <phoneticPr fontId="97" type="noConversion"/>
  </si>
  <si>
    <t>주휴일 매주</t>
    <phoneticPr fontId="97" type="noConversion"/>
  </si>
  <si>
    <t>토,일</t>
    <phoneticPr fontId="97" type="noConversion"/>
  </si>
  <si>
    <t>요일</t>
    <phoneticPr fontId="97" type="noConversion"/>
  </si>
  <si>
    <t>① “병”의 계약기간은</t>
    <phoneticPr fontId="97" type="noConversion"/>
  </si>
  <si>
    <t>부터</t>
    <phoneticPr fontId="97" type="noConversion"/>
  </si>
  <si>
    <t>까지로 한다.</t>
    <phoneticPr fontId="97" type="noConversion"/>
  </si>
  <si>
    <t xml:space="preserve">  3. “병”은 제3항의 연구과제수행을 위하여 근로계약을 체결하며, 근로계약 기간 이내라도 해당 사업의 완료(종료)로</t>
    <phoneticPr fontId="97" type="noConversion"/>
  </si>
  <si>
    <t>- 급여:</t>
    <phoneticPr fontId="97" type="noConversion"/>
  </si>
  <si>
    <t>원</t>
    <phoneticPr fontId="97" type="noConversion"/>
  </si>
  <si>
    <t xml:space="preserve">     근로관계가 종료될 수 있다. </t>
    <phoneticPr fontId="97" type="noConversion"/>
  </si>
  <si>
    <t>(임금은 계약일 당시 책정된 연구비의 규모에 따른 것이며, 연구비 지원금액의 변경에 따라 증감 할 수 있다.)</t>
    <phoneticPr fontId="97" type="noConversion"/>
  </si>
  <si>
    <t xml:space="preserve">  4. 해당 계약은 「기간제 및 단시간근로자 보호 등에 관한 법률」(이하 “기간제법”이라 함) 제4조제1항 단서 제1호</t>
    <phoneticPr fontId="97" type="noConversion"/>
  </si>
  <si>
    <t xml:space="preserve">  4. 해당 계약은 「기간제 및 단시간근로자 보호 등에 관한 법률」(이하 “기간제법”이라 함) 제4조제1항 제6호 및 동법 시행령</t>
    <phoneticPr fontId="97" type="noConversion"/>
  </si>
  <si>
    <t>① “갑”은 “병”의 인건비를 참여 계약기간 내에 총</t>
    <phoneticPr fontId="97" type="noConversion"/>
  </si>
  <si>
    <t xml:space="preserve">원 기준으로 “병”에게 갑이 정한 인건비 지급일에 기타소득세를 </t>
    <phoneticPr fontId="97" type="noConversion"/>
  </si>
  <si>
    <r>
      <t xml:space="preserve">   “사업의 완료 또는 특정한 업무의 완성에 필요한 기간을 정한 경우”에 해당한다. </t>
    </r>
    <r>
      <rPr>
        <b/>
        <sz val="11"/>
        <color rgb="FFFF0000"/>
        <rFont val="함초롬바탕"/>
        <family val="1"/>
        <charset val="129"/>
      </rPr>
      <t>[※제3조1항4목은 단일과제 참여시에만 기재]</t>
    </r>
    <phoneticPr fontId="97" type="noConversion"/>
  </si>
  <si>
    <t xml:space="preserve">      제3조제3항 6호 “「근로기준법」 제18조제3항에 따른 1주 동안의 소정근로시간이 뚜렷하게 짧은 단시간근로자를 사용하는 </t>
    <phoneticPr fontId="97" type="noConversion"/>
  </si>
  <si>
    <t>원천징수 후 지급한다.</t>
    <phoneticPr fontId="97" type="noConversion"/>
  </si>
  <si>
    <t>② 근로조건</t>
    <phoneticPr fontId="97" type="noConversion"/>
  </si>
  <si>
    <t xml:space="preserve">      경우”에 해당한다.</t>
    <phoneticPr fontId="97" type="noConversion"/>
  </si>
  <si>
    <t>② “을”은 “병”의 과제 인건비계상률을 조정할 수 있으며, 조정된 인건비계상률에 따라 인건비를 지급할 수 있다.</t>
    <phoneticPr fontId="97" type="noConversion"/>
  </si>
  <si>
    <t xml:space="preserve">  1. 소정 근로 시간 :</t>
    <phoneticPr fontId="97" type="noConversion"/>
  </si>
  <si>
    <t>○시 ○분 ∼ ○시 ○분까지</t>
    <phoneticPr fontId="97" type="noConversion"/>
  </si>
  <si>
    <t>(휴게시간: ○시 ○분∼○시 ○분까지)</t>
    <phoneticPr fontId="97" type="noConversion"/>
  </si>
  <si>
    <t>② 근로조건(휴게시간을 제외하고 1주 15시간 미만 근무를 기준으로 함)</t>
    <phoneticPr fontId="97" type="noConversion"/>
  </si>
  <si>
    <t>③ “병”의 퇴직금은 지급하지 않는다.</t>
    <phoneticPr fontId="97" type="noConversion"/>
  </si>
  <si>
    <t xml:space="preserve">  2. 근무일/휴일 :  주</t>
    <phoneticPr fontId="97" type="noConversion"/>
  </si>
  <si>
    <t>○</t>
    <phoneticPr fontId="97" type="noConversion"/>
  </si>
  <si>
    <t>일 근무,</t>
    <phoneticPr fontId="97" type="noConversion"/>
  </si>
  <si>
    <t>주휴일 매주</t>
    <phoneticPr fontId="97" type="noConversion"/>
  </si>
  <si>
    <t>요일</t>
    <phoneticPr fontId="97" type="noConversion"/>
  </si>
  <si>
    <t xml:space="preserve">  1. 소정 근로 시간 :</t>
    <phoneticPr fontId="97" type="noConversion"/>
  </si>
  <si>
    <t>○시 ○분 ∼ ○시 ○분까지</t>
    <phoneticPr fontId="97" type="noConversion"/>
  </si>
  <si>
    <t>① 과제별 지급내역은 서울대학교 연구행정통합관리시스템에서 발급되는 “참여연구원 확인서”로 갈음한다.</t>
    <phoneticPr fontId="97" type="noConversion"/>
  </si>
  <si>
    <t xml:space="preserve">  3. 임금:</t>
    <phoneticPr fontId="97" type="noConversion"/>
  </si>
  <si>
    <t xml:space="preserve">  2. 근무일/휴일 :  주</t>
    <phoneticPr fontId="97" type="noConversion"/>
  </si>
  <si>
    <t>○</t>
    <phoneticPr fontId="97" type="noConversion"/>
  </si>
  <si>
    <t>일 근무,</t>
    <phoneticPr fontId="97" type="noConversion"/>
  </si>
  <si>
    <t>② "갑"은  「국가연구개발사업 연구개발비 사용 기준」에 따라 "병"의 급여 총액에 4대보험 기관부담금과 본인의 퇴직급여충당금이</t>
    <phoneticPr fontId="97" type="noConversion"/>
  </si>
  <si>
    <t xml:space="preserve">  4. 상여금:                       없음(        ),     있음(        )</t>
    <phoneticPr fontId="97" type="noConversion"/>
  </si>
  <si>
    <t>원</t>
    <phoneticPr fontId="97" type="noConversion"/>
  </si>
  <si>
    <t xml:space="preserve">  3. 임금:</t>
    <phoneticPr fontId="97" type="noConversion"/>
  </si>
  <si>
    <t>월급</t>
    <phoneticPr fontId="97" type="noConversion"/>
  </si>
  <si>
    <t>원</t>
    <phoneticPr fontId="97" type="noConversion"/>
  </si>
  <si>
    <t xml:space="preserve"> 별도로 계상되어 있는지 확인하여야 한다.</t>
    <phoneticPr fontId="97" type="noConversion"/>
  </si>
  <si>
    <t>① “병”은 본 계약서 제 3 조에 정한 기간 동안 “갑”이 지정하는 연구업무를 충실히 이행하여야 한다.</t>
    <phoneticPr fontId="97" type="noConversion"/>
  </si>
  <si>
    <t xml:space="preserve">  5. 기타급여(제수당 등):     없음(        ),     있음(        )</t>
    <phoneticPr fontId="97" type="noConversion"/>
  </si>
  <si>
    <t xml:space="preserve">  4. 상여금:                       없음(        ),     있음(        )</t>
    <phoneticPr fontId="97" type="noConversion"/>
  </si>
  <si>
    <t>③ “갑”은 “병”에게 갑이 정한 인건비 지급일에 소득세와 4대 보험 등 사회보장성 보험료의 개인부담금을</t>
    <phoneticPr fontId="97" type="noConversion"/>
  </si>
  <si>
    <t>② “병”은 참여 계약 중 직무와 관련하여 취득한 각종 비밀을 참여 계약 중 또는 참여계약 종료 후에도 누설하여서는 아니 된다.</t>
    <phoneticPr fontId="97" type="noConversion"/>
  </si>
  <si>
    <t xml:space="preserve">     (임금은 계약일 당시 책정된 연구비의 규모에 따른 것이며, 연구비 지원 금액의 변경에 따라 증감 할 수 있다.)</t>
    <phoneticPr fontId="97" type="noConversion"/>
  </si>
  <si>
    <t>③ “병”은 본 계약서 제 3 조에 정한 기간 동안 연구업무를 수행함으로 인하여 발생한 연구결과를 “갑”에게 귀속시켜야 한다.</t>
    <phoneticPr fontId="97" type="noConversion"/>
  </si>
  <si>
    <t xml:space="preserve">  6. 지급방법 : 은행계좌로 입금</t>
    <phoneticPr fontId="97" type="noConversion"/>
  </si>
  <si>
    <t>④ “병”의 과제 인건비계상률이 변경되어 연구량이 변동될 경우 인건비를 부분적으로 조정 할 수 있다.</t>
    <phoneticPr fontId="97" type="noConversion"/>
  </si>
  <si>
    <t xml:space="preserve">  7. 임금지급일: 매월</t>
    <phoneticPr fontId="97" type="noConversion"/>
  </si>
  <si>
    <t>일(휴일의 경우는 전일 지급)</t>
    <phoneticPr fontId="97" type="noConversion"/>
  </si>
  <si>
    <t xml:space="preserve">  6. 지급방법 : 은행계좌로 입금</t>
    <phoneticPr fontId="97" type="noConversion"/>
  </si>
  <si>
    <r>
      <t xml:space="preserve">제6조(보안서약) </t>
    </r>
    <r>
      <rPr>
        <sz val="11"/>
        <color rgb="FF000000"/>
        <rFont val="함초롬바탕"/>
        <family val="1"/>
        <charset val="129"/>
      </rPr>
      <t>"병'은 연구에 참여할 경우 다음 사항을 준수할 것을 엄숙히 서약한다.</t>
    </r>
    <phoneticPr fontId="97" type="noConversion"/>
  </si>
  <si>
    <t xml:space="preserve">  8. 휴가 및 휴일: 근로기준법에서 정하는 바에 따라 부여함</t>
    <phoneticPr fontId="97" type="noConversion"/>
  </si>
  <si>
    <t xml:space="preserve">  7. 임금지급일: 매월</t>
    <phoneticPr fontId="97" type="noConversion"/>
  </si>
  <si>
    <t>일(휴일의 경우는 전일 지급)</t>
    <phoneticPr fontId="97" type="noConversion"/>
  </si>
  <si>
    <t>①  본인은 본 연구과제에 참여함에 있어 제반 보안관계 규정 및 지침을 성실히 수행한다.</t>
    <phoneticPr fontId="97" type="noConversion"/>
  </si>
  <si>
    <t xml:space="preserve">  9. 수행업무: 참여연구과제와 관련된 지원업무(회계 및 정산 등)</t>
    <phoneticPr fontId="97" type="noConversion"/>
  </si>
  <si>
    <t>① “병”은 본 계약서에 정한 기간 동안 “갑”이 지정하는 연구업무를 충실히 이행하여야 한다.</t>
    <phoneticPr fontId="97" type="noConversion"/>
  </si>
  <si>
    <t>② “병”은 연구 정보를 누설함이 법률위반행위가 됨을 명심하고 재직 중은 물론 퇴직 후에도 알게 된 모든 기밀 사항을 일체 타인</t>
    <phoneticPr fontId="97" type="noConversion"/>
  </si>
  <si>
    <t>② “병”은 참여 계약 중 직무와 관련하여 취득한 각종 비밀을 참여 계약 중 또는 참여계약 종료 후에도 누설하여서는 아니 된다.</t>
    <phoneticPr fontId="97" type="noConversion"/>
  </si>
  <si>
    <t>에게 누설하지 아니하여야 한다.</t>
    <phoneticPr fontId="97" type="noConversion"/>
  </si>
  <si>
    <t xml:space="preserve">※ [복수과제 참여 시] </t>
    <phoneticPr fontId="97" type="noConversion"/>
  </si>
  <si>
    <t>③ “병”은 본 계약서에서 정한 기간 동안 연구업무를 수행함으로 인하여 발생한 연구결과를 “갑”에게 귀속시켜야 한다.</t>
    <phoneticPr fontId="97" type="noConversion"/>
  </si>
  <si>
    <t xml:space="preserve">③ “병”은 관계법규와 학칙을 준수하며, 연구과제에 대한 정보를 누설한 때에는 아래의 관계법규와 학칙에 따라 엄중한 처벌과 </t>
    <phoneticPr fontId="97" type="noConversion"/>
  </si>
  <si>
    <t>③ "병"이 참여하는 연구과제 및 참여기간은 아래와 같으며, 총 참여기간은 2년 미만으로 한다.</t>
    <phoneticPr fontId="97" type="noConversion"/>
  </si>
  <si>
    <t xml:space="preserve">※ [복수과제 참여 시] </t>
    <phoneticPr fontId="97" type="noConversion"/>
  </si>
  <si>
    <t xml:space="preserve">④ "병"은 원 소속기관 "갑"에서의 과제 수행을 원칙으로 한다. 다만, "병"이 "갑"과 체결한 고용계약 기간 중에 서울대학교 타 기관 </t>
    <phoneticPr fontId="97" type="noConversion"/>
  </si>
  <si>
    <t>징계를 받을 것을 서약한다.</t>
    <phoneticPr fontId="97" type="noConversion"/>
  </si>
  <si>
    <t>연번</t>
    <phoneticPr fontId="97" type="noConversion"/>
  </si>
  <si>
    <t>과제정보</t>
    <phoneticPr fontId="97" type="noConversion"/>
  </si>
  <si>
    <t>인건비계상률</t>
    <phoneticPr fontId="97" type="noConversion"/>
  </si>
  <si>
    <t>인건비</t>
    <phoneticPr fontId="97" type="noConversion"/>
  </si>
  <si>
    <t>③ "병"이 참여하는 연구과제 및 참여기간은 아래와 같으며, 총 참여기간은 2년 미만으로 한다.</t>
    <phoneticPr fontId="97" type="noConversion"/>
  </si>
  <si>
    <t>연구과제를 참여하게 될 경우 "갑"과 "을"에게 관련사실을 지체없이 통보하고, &lt;연구과제참여합의서&gt;를 추가 작성하여야 한다.</t>
    <phoneticPr fontId="97" type="noConversion"/>
  </si>
  <si>
    <t xml:space="preserve"> 1. 「과학기술기본법」 제11조(국가연구개발사업의 추진)</t>
    <phoneticPr fontId="14" type="noConversion"/>
  </si>
  <si>
    <t>①</t>
    <phoneticPr fontId="97" type="noConversion"/>
  </si>
  <si>
    <t>연구책임자</t>
    <phoneticPr fontId="97" type="noConversion"/>
  </si>
  <si>
    <t>(당해연도)</t>
    <phoneticPr fontId="97" type="noConversion"/>
  </si>
  <si>
    <t>연번</t>
    <phoneticPr fontId="97" type="noConversion"/>
  </si>
  <si>
    <t>과제정보</t>
    <phoneticPr fontId="97" type="noConversion"/>
  </si>
  <si>
    <t>인건비</t>
    <phoneticPr fontId="97" type="noConversion"/>
  </si>
  <si>
    <t xml:space="preserve"> 2. 「국가연구개발혁신법」 제21조(국가연구개발사업 등의 보안)</t>
    <phoneticPr fontId="14" type="noConversion"/>
  </si>
  <si>
    <t>과제명</t>
    <phoneticPr fontId="97" type="noConversion"/>
  </si>
  <si>
    <t>(다년도)</t>
    <phoneticPr fontId="97" type="noConversion"/>
  </si>
  <si>
    <t>연구기간</t>
    <phoneticPr fontId="97" type="noConversion"/>
  </si>
  <si>
    <r>
      <t xml:space="preserve">제6조(보안서약) </t>
    </r>
    <r>
      <rPr>
        <sz val="11"/>
        <rFont val="함초롬바탕"/>
        <family val="1"/>
        <charset val="129"/>
      </rPr>
      <t>"병'은 연구에 참여할 경우 다음 사항을 준수할 것을 엄숙히 서약한다.</t>
    </r>
    <phoneticPr fontId="97" type="noConversion"/>
  </si>
  <si>
    <t xml:space="preserve"> 3. 「산업기술의 유출방지 및 보호에 관한 법률」 제12조(국가연구개발사업의 보호관리)</t>
    <phoneticPr fontId="14" type="noConversion"/>
  </si>
  <si>
    <t>과제번호</t>
    <phoneticPr fontId="97" type="noConversion"/>
  </si>
  <si>
    <t>참여기간</t>
    <phoneticPr fontId="97" type="noConversion"/>
  </si>
  <si>
    <t>과제명</t>
    <phoneticPr fontId="97" type="noConversion"/>
  </si>
  <si>
    <t>①  본인은 본 연구과제에 참여함에 있어 제반 보안관계 규정 및 지침을 성실히 수행한다.</t>
    <phoneticPr fontId="97" type="noConversion"/>
  </si>
  <si>
    <t xml:space="preserve"> 4. 「서울대학교 연구원 임용 규정」 제6조(해임·해촉) 등 각종 서울대학교 학칙·규정</t>
    <phoneticPr fontId="14" type="noConversion"/>
  </si>
  <si>
    <t>②</t>
    <phoneticPr fontId="97" type="noConversion"/>
  </si>
  <si>
    <t>연구기간</t>
    <phoneticPr fontId="97" type="noConversion"/>
  </si>
  <si>
    <t>(당해연도)</t>
    <phoneticPr fontId="97" type="noConversion"/>
  </si>
  <si>
    <t>과제번호</t>
    <phoneticPr fontId="97" type="noConversion"/>
  </si>
  <si>
    <t>② “병”은 연구 정보를 누설함이 법률위반행위가 됨을 명심하고 재직 중은 물론 퇴직 후에도 알게 된 모든 기밀 사항을 일체 타인</t>
    <phoneticPr fontId="97" type="noConversion"/>
  </si>
  <si>
    <t>(다년도)</t>
    <phoneticPr fontId="97" type="noConversion"/>
  </si>
  <si>
    <t>에게 누설하지 아니하여야 한다.</t>
    <phoneticPr fontId="97" type="noConversion"/>
  </si>
  <si>
    <r>
      <t xml:space="preserve">제7조(개인정보 제공 및 활용 동의) </t>
    </r>
    <r>
      <rPr>
        <sz val="11"/>
        <color rgb="FF000000"/>
        <rFont val="함초롬바탕"/>
        <family val="1"/>
        <charset val="129"/>
      </rPr>
      <t xml:space="preserve">“병”은 아래의 내용을 세심하게 읽고 확인한 후 “갑”의 개인정보 및 고유식별정보의 수집과 </t>
    </r>
    <phoneticPr fontId="97" type="noConversion"/>
  </si>
  <si>
    <t>참여기간</t>
    <phoneticPr fontId="97" type="noConversion"/>
  </si>
  <si>
    <t xml:space="preserve">③ “병”은 관계법규와 학칙을 준수하며, 연구과제에 대한 정보를 누설한 때에는 아래의 관계법규와 학칙에 따라 엄중한 처벌과 </t>
    <phoneticPr fontId="97" type="noConversion"/>
  </si>
  <si>
    <t>그 이용, 그리고 제 3자에 대한 제공에 동의하는 경우에 본 계약서의 개인정보 제공, 활용 및 제3자 제공 동의 서명란에 서명 또는</t>
    <phoneticPr fontId="97" type="noConversion"/>
  </si>
  <si>
    <t>*3개 이상 과제 참여 시 추가하여 작성</t>
    <phoneticPr fontId="97" type="noConversion"/>
  </si>
  <si>
    <t>징계를 받을 것을 서약한다.</t>
    <phoneticPr fontId="97" type="noConversion"/>
  </si>
  <si>
    <t>날인하여야 한다.</t>
    <phoneticPr fontId="97" type="noConversion"/>
  </si>
  <si>
    <t>*3개 이상 과제 참여 시 추가하여 작성</t>
    <phoneticPr fontId="97" type="noConversion"/>
  </si>
  <si>
    <t xml:space="preserve"> 1. 「과학기술기본법」 제11조(국가연구개발사업의 추진)</t>
    <phoneticPr fontId="14" type="noConversion"/>
  </si>
  <si>
    <t>① “병”의 개인정보 제공 및 이용에 대한 동의</t>
    <phoneticPr fontId="97" type="noConversion"/>
  </si>
  <si>
    <t xml:space="preserve">※ [단일과제 참여 시] </t>
    <phoneticPr fontId="97" type="noConversion"/>
  </si>
  <si>
    <t xml:space="preserve"> 1. “갑”은 연구관리 용도로 “병”의 개인정보(고유식별정보 포함)를 보유한다.</t>
    <phoneticPr fontId="97" type="noConversion"/>
  </si>
  <si>
    <t>③ "병"이 참여하는 연구과제 및 참여기간은 아래와 같으며, 계약 기간은 참여 기간 종료일 이내로 한다.</t>
    <phoneticPr fontId="97" type="noConversion"/>
  </si>
  <si>
    <t xml:space="preserve"> 3. 「산업기술의 유출방지 및 보호에 관한 법률」 제12조(국가연구개발사업의 보호관리)</t>
    <phoneticPr fontId="14" type="noConversion"/>
  </si>
  <si>
    <t xml:space="preserve">   ▪ 필수정보 : 성명, 소속, 직위, 계좌번호, 주민등록번호(고유식별정보), 국적, 전화, 이메일</t>
    <phoneticPr fontId="97" type="noConversion"/>
  </si>
  <si>
    <t>인건비</t>
    <phoneticPr fontId="97" type="noConversion"/>
  </si>
  <si>
    <t>③ "병"이 참여하는 연구과제 및 참여기간은 아래와 같으며, 계약 기간은 참여 기간 종료일 이내로 한다.</t>
    <phoneticPr fontId="97" type="noConversion"/>
  </si>
  <si>
    <t xml:space="preserve">   ▪ 보유목적 : 인건비 및 수당 지급, 세무신고, 경력증명서 발급 등 연구관리 제반사항</t>
    <phoneticPr fontId="97" type="noConversion"/>
  </si>
  <si>
    <t>과제정보</t>
    <phoneticPr fontId="97" type="noConversion"/>
  </si>
  <si>
    <t>인건비</t>
    <phoneticPr fontId="97" type="noConversion"/>
  </si>
  <si>
    <t>2. “갑”이 수집한 “병”의 개인정보는 「서울대학교 연구비 관리 규정」 제31조(관계서류의 보존)에 따라 5년간 보관합니다.</t>
    <phoneticPr fontId="97" type="noConversion"/>
  </si>
  <si>
    <t>연구기간</t>
    <phoneticPr fontId="97" type="noConversion"/>
  </si>
  <si>
    <t>3. “병”은 자신의 개인정보(고유식별정보 포함) 수집에 동의하지 않을 수 있으나, 이 경우 인건비 및 수당지급이 제한될 수 있다.</t>
    <phoneticPr fontId="97" type="noConversion"/>
  </si>
  <si>
    <t>(다년도)</t>
    <phoneticPr fontId="97" type="noConversion"/>
  </si>
  <si>
    <t>그 이용, 그리고 제 3자에 대한 제공에 동의하는 경우에 본 계약서의 개인정보 제공, 활용 및 제3자 제공 동의 서명란에 서명 또는</t>
    <phoneticPr fontId="97" type="noConversion"/>
  </si>
  <si>
    <t>② “병”의 개인정보 제 3자 제공에 대한 동의</t>
    <phoneticPr fontId="97" type="noConversion"/>
  </si>
  <si>
    <t>날인하여야 한다.</t>
    <phoneticPr fontId="97" type="noConversion"/>
  </si>
  <si>
    <t xml:space="preserve"> 1. “갑”은 원칙적으로 “병”의 개인정보를 제1항의 개인정보의 수집·이용 목적에서 명시한 범위 내에서 처리하며, “병”의 사전 동의</t>
    <phoneticPr fontId="97" type="noConversion"/>
  </si>
  <si>
    <t>제4조(“갑”과 "을"의 의무)</t>
    <phoneticPr fontId="97" type="noConversion"/>
  </si>
  <si>
    <t xml:space="preserve"> 없이는 본래의 범위를 초과하여 처리하거나 제3자에게 제공하지 않는다. 단, 다음의 경우에는 개인정보를 제공할 수 있다.</t>
    <phoneticPr fontId="97" type="noConversion"/>
  </si>
  <si>
    <t xml:space="preserve">① 과제별 지급내역은 서울대학교 연구행정통합관리시스템에서 발급되는 “참여연구원 확인서”로 갈음한다. </t>
    <phoneticPr fontId="97" type="noConversion"/>
  </si>
  <si>
    <t xml:space="preserve"> 1. “갑”은 연구관리 용도로 “병”의 개인정보(고유식별정보 포함)를 보유한다.</t>
    <phoneticPr fontId="97" type="noConversion"/>
  </si>
  <si>
    <t xml:space="preserve">   ▪ “병”이 사전에 제3자 제공 및 공개에 동의한 경우</t>
    <phoneticPr fontId="97" type="noConversion"/>
  </si>
  <si>
    <t>② “갑”은 「국가연구개발사업 연구개발비 사용 기준」에 따라 “병”의 급여 총액에 4대 보험 기관부담금과 본인의 퇴직</t>
    <phoneticPr fontId="97" type="noConversion"/>
  </si>
  <si>
    <t xml:space="preserve">    ▪ 법령 등에 의해 제공이 요구되는 경우</t>
    <phoneticPr fontId="97" type="noConversion"/>
  </si>
  <si>
    <t>급여충당금이 별도로 계상되어 있는지 확인하여야 한다.</t>
    <phoneticPr fontId="97" type="noConversion"/>
  </si>
  <si>
    <t>② “갑”은 「국가연구개발사업 연구개발비 사용 기준」에 따라 “병”의 급여 총액에 4대 보험 기관부담금과 본인의 퇴직</t>
    <phoneticPr fontId="97" type="noConversion"/>
  </si>
  <si>
    <t xml:space="preserve">   ▪ 보유목적 : 인건비 및 수당 지급, 세무신고, 경력증명서 발급 등 연구관리 제반사항</t>
    <phoneticPr fontId="97" type="noConversion"/>
  </si>
  <si>
    <t xml:space="preserve">   ▪ 서비스의 제공에 관한 계약의 이행을 위하여 필요한 개인정보로서 경제적/기술적인 사유로 통상의 동의를 받는 것이 현저히 </t>
    <phoneticPr fontId="97" type="noConversion"/>
  </si>
  <si>
    <t xml:space="preserve">③ “갑”은 “병”에게 갑이 정한 인건비 지급일에 소득세와 4대 보험 등 사회보장성 보험료의 개인부담금을 원천징수 후 지급한다. </t>
    <phoneticPr fontId="97" type="noConversion"/>
  </si>
  <si>
    <t>급여충당금이 별도로 계상되어 있는지 확인하여야 한다.</t>
    <phoneticPr fontId="97" type="noConversion"/>
  </si>
  <si>
    <t>2. “갑”이 수집한 “병”의 개인정보는「서울대학교 연구비 관리 규정」 제31조(관계서류의 보존)에 따라 5년간 보관합니다.</t>
    <phoneticPr fontId="97" type="noConversion"/>
  </si>
  <si>
    <t xml:space="preserve">     곤란한 경우</t>
    <phoneticPr fontId="97" type="noConversion"/>
  </si>
  <si>
    <t>④ “병”의 과제 인건비계상률이 변동될 경우 인건비를 부분적으로 조정 할 수 있다.</t>
    <phoneticPr fontId="97" type="noConversion"/>
  </si>
  <si>
    <t xml:space="preserve">③ “갑”은 “병”에게 갑이 정한 인건비 지급일에 소득세와 4대 보험 등 사회보장성 보험료의 개인부담금을 원천징수 후 지급한다. </t>
    <phoneticPr fontId="97" type="noConversion"/>
  </si>
  <si>
    <t>3. “병”은 자신의 개인정보(고유식별정보 포함) 수집에 동의하지 않을 수 있으나, 이 경우 인건비 및 수당지급이 제한될 수 있다.</t>
    <phoneticPr fontId="97" type="noConversion"/>
  </si>
  <si>
    <t xml:space="preserve">    ▪ 통계작성 및 학술연구 등의 목적을 위하여 필요한 경우로서 특정 개인을 알아 볼 수 없는 형태로 개인정보를 제공하는 경우</t>
    <phoneticPr fontId="97" type="noConversion"/>
  </si>
  <si>
    <t xml:space="preserve">⑤ “병”은 국가연구개발사업에서 연구수당을 지급받을 수 없다. </t>
    <phoneticPr fontId="97" type="noConversion"/>
  </si>
  <si>
    <t>⑥ “갑”과 “을”은 제3조제2항에 명시된 업무 외의 기관운영에 필요한 상시 업무를 “병”에게 지시할 수 없다.</t>
    <phoneticPr fontId="97" type="noConversion"/>
  </si>
  <si>
    <t xml:space="preserve">⑤ “병”은 국가연구개발사업에서 연구수당을 지급받을 수 없다. </t>
    <phoneticPr fontId="97" type="noConversion"/>
  </si>
  <si>
    <t>제8조 (계약해지)</t>
    <phoneticPr fontId="97" type="noConversion"/>
  </si>
  <si>
    <t xml:space="preserve">⑦ “병”에 대한 복무관리 및 인건비 지급 등에 대해서는 인건비계상률 및 참여기간을 고려하여 “을”이 책임을 진다. </t>
    <phoneticPr fontId="97" type="noConversion"/>
  </si>
  <si>
    <t xml:space="preserve"> 없이는 본래의 범위를 초과하여 처리하거나 제3자에게 제공하지 않는다. 단, 다음의 경우에는 개인정보를 제공할 수 있다.</t>
    <phoneticPr fontId="97" type="noConversion"/>
  </si>
  <si>
    <t xml:space="preserve">① “병”이 다음 각 호의 어느 하나에 해당할 경우 “갑”은 서면 통지로 “병”과의 참여계약을 해지할 수 있다. </t>
    <phoneticPr fontId="97" type="noConversion"/>
  </si>
  <si>
    <t xml:space="preserve">⑦ “병”에 대한 복무관리 및 인건비 지급 등에 대해서는 인건비계상률 및 참여기간을 고려하여 “을”이 책임을 진다. </t>
    <phoneticPr fontId="97" type="noConversion"/>
  </si>
  <si>
    <t>1. 본 참여계약을 위반하는 경우</t>
    <phoneticPr fontId="97" type="noConversion"/>
  </si>
  <si>
    <t>제5조 (“병”의 의무)</t>
    <phoneticPr fontId="97" type="noConversion"/>
  </si>
  <si>
    <t xml:space="preserve">    ▪ 법령 등에 의해 제공이 요구되는 경우</t>
    <phoneticPr fontId="97" type="noConversion"/>
  </si>
  <si>
    <t xml:space="preserve">① “병”은 본 계약서에 정한 기간 동안 “갑”이 지정하는 연구업무를 충실히 이행하여야 한다. </t>
    <phoneticPr fontId="97" type="noConversion"/>
  </si>
  <si>
    <t>제5조 (“병”의 의무)</t>
    <phoneticPr fontId="97" type="noConversion"/>
  </si>
  <si>
    <t xml:space="preserve">   ▪ 서비스의 제공에 관한 계약의 이행을 위하여 필요한 개인정보로서 경제적/기술적인 사유로 통상의 동의를 받는 것이 현저히 </t>
    <phoneticPr fontId="97" type="noConversion"/>
  </si>
  <si>
    <t>4. 기타 사회적인 물의를 일으키거나 연구자로서의 품위를 손상하여 본교의 명예를 훼손한 경우</t>
    <phoneticPr fontId="97" type="noConversion"/>
  </si>
  <si>
    <t>③ “병”은 본 계약서에서 정한 기간 동안 연구업무를 수행함으로 인하여 발생한 연구결과를 “갑”에게 귀속시켜야 한다.</t>
    <phoneticPr fontId="97" type="noConversion"/>
  </si>
  <si>
    <t xml:space="preserve">② 연구비 지원기관으로부터 연구비 지원이 중단되거나 연구비 지원 금액의 규모가 변경된 경우 “갑”은 “병”과의 참여 계약을 </t>
    <phoneticPr fontId="97" type="noConversion"/>
  </si>
  <si>
    <t xml:space="preserve">④ “병”은 원 소속기관 “갑”에서의 과제 수행을 원칙으로 한다. 다만, “병”이 “갑”과 체결한 고용계약 기간 중에 서울대학교 타 기관 </t>
    <phoneticPr fontId="97" type="noConversion"/>
  </si>
  <si>
    <t xml:space="preserve">해지 또는 계약 내용의 일부를 변경할 수 있으며, “병”은 이에 따른다.  </t>
    <phoneticPr fontId="97" type="noConversion"/>
  </si>
  <si>
    <t xml:space="preserve">   연구과제를 참여하게 될 경우 “갑”과 “을”에게 관련사실을 지체 없이 통보하여야 하며,  &lt;연구과제참여합의서&gt;를 추가로 작성</t>
    <phoneticPr fontId="97" type="noConversion"/>
  </si>
  <si>
    <t>③ 연구과제 수행을 위하여 참여연구자를 교체하여야 하는 경우  “갑”은 “병”과의 참여 계약을 해지할 수 있으며,</t>
    <phoneticPr fontId="97" type="noConversion"/>
  </si>
  <si>
    <t xml:space="preserve">   하여야 한다. </t>
    <phoneticPr fontId="97" type="noConversion"/>
  </si>
  <si>
    <t xml:space="preserve">① “병”이 다음 각 호의 어느 하나에 해당할 경우 “갑”은 서면 통지로 “병”과의 근로계약을 해지할 수 있다. </t>
    <phoneticPr fontId="97" type="noConversion"/>
  </si>
  <si>
    <t xml:space="preserve"> “병”은 이에 따른다.  </t>
    <phoneticPr fontId="97" type="noConversion"/>
  </si>
  <si>
    <r>
      <t xml:space="preserve">제6조(보안서약) </t>
    </r>
    <r>
      <rPr>
        <sz val="11"/>
        <rFont val="함초롬바탕"/>
        <family val="1"/>
        <charset val="129"/>
      </rPr>
      <t>"병'은 연구에 참여할 경우 다음 사항을 준수할 것을 엄숙히 서약한다.</t>
    </r>
    <phoneticPr fontId="97" type="noConversion"/>
  </si>
  <si>
    <t>제9조 (기타사항)</t>
    <phoneticPr fontId="97" type="noConversion"/>
  </si>
  <si>
    <r>
      <t xml:space="preserve">제6조(보안서약) </t>
    </r>
    <r>
      <rPr>
        <sz val="11"/>
        <rFont val="함초롬바탕"/>
        <family val="1"/>
        <charset val="129"/>
      </rPr>
      <t>"병'은 연구에 참여할 경우 다음 사항을 준수할 것을 엄숙히 서약한다.</t>
    </r>
    <phoneticPr fontId="97" type="noConversion"/>
  </si>
  <si>
    <t>① 본 계약서에 규정되지 않은 사항은 “갑”과 “병”이 합의하여 정하되 합의가 되지 않을 경우 “갑”이 정하는 바에 따른다.</t>
    <phoneticPr fontId="97" type="noConversion"/>
  </si>
  <si>
    <t xml:space="preserve">② 본 계약은 고용관계에 의한 계약이 아닌 연구과제 참여에 의한 연구과제 참여계약이므로 근로기준법 등 근로관계 법령이 </t>
    <phoneticPr fontId="97" type="noConversion"/>
  </si>
  <si>
    <t>② 연구비 지원기관으로부터 연구비 지원이 중단되거나, 연구비 지원규모 변경 등에 따라 근로 조건이 변경 될 수 있다.</t>
    <phoneticPr fontId="97" type="noConversion"/>
  </si>
  <si>
    <t>정하는 바에 따르지 않는다.</t>
    <phoneticPr fontId="97" type="noConversion"/>
  </si>
  <si>
    <t xml:space="preserve">③ 본 계약의 체결을 증명하기 위하여 계약서 3통을 작성하여 기관장(갑), 연구책임자(을), 참여연구자(병)이 서명 또는 날인하고 </t>
    <phoneticPr fontId="97" type="noConversion"/>
  </si>
  <si>
    <t>각각 1통씩 보관한다.</t>
    <phoneticPr fontId="97" type="noConversion"/>
  </si>
  <si>
    <t xml:space="preserve"> 1. 「과학기술기본법」 제11조(국가연구개발사업의 추진)</t>
    <phoneticPr fontId="14" type="noConversion"/>
  </si>
  <si>
    <t xml:space="preserve"> 3. 「산업기술의 유출방지 및 보호에 관한 법률」 제12조(국가연구개발사업의 보호관리)</t>
    <phoneticPr fontId="14" type="noConversion"/>
  </si>
  <si>
    <t>③ 본 계약의 체결을 증명하기 위하여 계약서 3통을 작성하여 기관장(갑), 연구책임자(을), 참여연구자(병)이 서명 또는 날인하고</t>
    <phoneticPr fontId="97" type="noConversion"/>
  </si>
  <si>
    <r>
      <t xml:space="preserve">제7조(개인정보 제공 및 활용 동의) </t>
    </r>
    <r>
      <rPr>
        <sz val="11"/>
        <rFont val="함초롬바탕"/>
        <family val="1"/>
        <charset val="129"/>
      </rPr>
      <t xml:space="preserve">“병”은 아래의 내용을 세심하게 읽고 확인한 후 “갑”의 개인정보 및 고유식별정보의 수집과 </t>
    </r>
    <phoneticPr fontId="97" type="noConversion"/>
  </si>
  <si>
    <t>(갑)</t>
    <phoneticPr fontId="97" type="noConversion"/>
  </si>
  <si>
    <t>기관장</t>
    <phoneticPr fontId="97" type="noConversion"/>
  </si>
  <si>
    <t>서울대학교</t>
    <phoneticPr fontId="97" type="noConversion"/>
  </si>
  <si>
    <t>그 이용, 그리고 제 3자에 대한 제공에 동의하는 경우에 본 계약서의 개인정보 제공, 활용 및 제3자 제공 동의 서명 란에 서명 또는</t>
    <phoneticPr fontId="97" type="noConversion"/>
  </si>
  <si>
    <r>
      <t xml:space="preserve">제7조(개인정보 제공 및 활용 동의) </t>
    </r>
    <r>
      <rPr>
        <sz val="11"/>
        <rFont val="함초롬바탕"/>
        <family val="1"/>
        <charset val="129"/>
      </rPr>
      <t xml:space="preserve">“병”은 아래의 내용을 세심하게 읽고 확인한 후 “갑”의 개인정보 및 고유식별정보의 수집과 </t>
    </r>
    <phoneticPr fontId="97" type="noConversion"/>
  </si>
  <si>
    <t>(을)</t>
    <phoneticPr fontId="97" type="noConversion"/>
  </si>
  <si>
    <t>(병)</t>
    <phoneticPr fontId="97" type="noConversion"/>
  </si>
  <si>
    <t>서울대학교</t>
    <phoneticPr fontId="97" type="noConversion"/>
  </si>
  <si>
    <t>(인)</t>
    <phoneticPr fontId="97" type="noConversion"/>
  </si>
  <si>
    <t>(갑)</t>
    <phoneticPr fontId="97" type="noConversion"/>
  </si>
  <si>
    <t>기관장</t>
    <phoneticPr fontId="97" type="noConversion"/>
  </si>
  <si>
    <t xml:space="preserve">                     참여연구자의 개인정보 제공, 활용 및 제3자 제공 동의(제7조)에 대한 서명</t>
    <phoneticPr fontId="97" type="noConversion"/>
  </si>
  <si>
    <t>(인)</t>
    <phoneticPr fontId="97" type="noConversion"/>
  </si>
  <si>
    <t>(을)</t>
    <phoneticPr fontId="97" type="noConversion"/>
  </si>
  <si>
    <t xml:space="preserve">   ▪ 필수정보 : 성명, 소속, 직위, 계좌번호, 주민등록번호(고유식별정보), 국적, 전화, 이메일</t>
    <phoneticPr fontId="97" type="noConversion"/>
  </si>
  <si>
    <t>(병)</t>
    <phoneticPr fontId="97" type="noConversion"/>
  </si>
  <si>
    <t>참여연구자</t>
    <phoneticPr fontId="97" type="noConversion"/>
  </si>
  <si>
    <t>(인)</t>
    <phoneticPr fontId="97" type="noConversion"/>
  </si>
  <si>
    <t xml:space="preserve">   ▪ 보유목적 : 인건비 및 수당 지급, 세무신고, 경력증명서 발급 등 연구관리 제반사항</t>
    <phoneticPr fontId="97" type="noConversion"/>
  </si>
  <si>
    <t xml:space="preserve">                     참여연구자의 개인정보 제공, 활용 및 제3자 제공 동의(제7조)에 대한 서명</t>
    <phoneticPr fontId="97" type="noConversion"/>
  </si>
  <si>
    <t xml:space="preserve"> 2. “갑”이 수집한 “병”의 개인정보는 「서울대학교 연구비 관리 규정」제31조(관계서류의 보존)에 따라 5년간 보관한다.</t>
    <phoneticPr fontId="97" type="noConversion"/>
  </si>
  <si>
    <t xml:space="preserve"> 3. “병”은 자신의 개인정보(고유식별정보 포함) 수집에 동의하지 않을 수 있으나, 이 경우 인건비 및 수당지급이 제한될 수 있다.</t>
    <phoneticPr fontId="97" type="noConversion"/>
  </si>
  <si>
    <t>② “병”의 개인정보 제3자 제공에 대한 동의</t>
    <phoneticPr fontId="97" type="noConversion"/>
  </si>
  <si>
    <t xml:space="preserve"> 1. “갑”은 원칙적으로 “병”의 개인정보를 제1항의 개인정보의 수집·이용 목적에서 명시한 범위 내에서 처리하며, “병”의 사전 동의</t>
    <phoneticPr fontId="97" type="noConversion"/>
  </si>
  <si>
    <t>※ 연구자가 원소속기관 이외의 기관에 중복하여 과제 참여시 작성</t>
    <phoneticPr fontId="97" type="noConversion"/>
  </si>
  <si>
    <t xml:space="preserve">   ▪ “병”이 사전에 제3자 제공 및 공개에 동의한 경우</t>
    <phoneticPr fontId="97" type="noConversion"/>
  </si>
  <si>
    <t xml:space="preserve"> 없이는 본래의 범위를 초과하여 처리하거나 제3자에게 제공하지 않는다. 단, 다음의 경우에는 개인정보를 제공할 수 있다.</t>
    <phoneticPr fontId="97" type="noConversion"/>
  </si>
  <si>
    <t xml:space="preserve">   ▪ 법령 등에 의해 제공이 요구되는 경우</t>
    <phoneticPr fontId="97" type="noConversion"/>
  </si>
  <si>
    <t>연구과제 참여 합의서</t>
    <phoneticPr fontId="97" type="noConversion"/>
  </si>
  <si>
    <t xml:space="preserve">   ▪ 서비스의 제공에 관한 계약의 이행을 위하여 필요한 개인정보로서 경제적/기술적인 사유로 통상의 동의를 받는 것이 현저히 </t>
    <phoneticPr fontId="97" type="noConversion"/>
  </si>
  <si>
    <t xml:space="preserve">   ▪ 법령 등에 의해 제공이 요구되는 경우</t>
    <phoneticPr fontId="97" type="noConversion"/>
  </si>
  <si>
    <t xml:space="preserve">     곤란한 경우</t>
    <phoneticPr fontId="97" type="noConversion"/>
  </si>
  <si>
    <t xml:space="preserve">   ▪ 통계작성 및 학술연구 등의 목적을 위하여 필요한 경우로서 특정 개인을 알아 볼 수 없는 형태로 개인정보를 제공하는 경우</t>
    <phoneticPr fontId="97" type="noConversion"/>
  </si>
  <si>
    <t>○○○○○(기관명1)</t>
    <phoneticPr fontId="97" type="noConversion"/>
  </si>
  <si>
    <t>의 장(이하 "갑"이라 함), 갑 소속 연구자의 연구과제 참여기관인 서울대학교</t>
    <phoneticPr fontId="97" type="noConversion"/>
  </si>
  <si>
    <t xml:space="preserve"> 1. 본 근로계약을 위반하는 경우</t>
    <phoneticPr fontId="97" type="noConversion"/>
  </si>
  <si>
    <t xml:space="preserve">1. 계약당사자 </t>
    <phoneticPr fontId="97" type="noConversion"/>
  </si>
  <si>
    <t xml:space="preserve"> 2. 질병, 실종 또는 형사소추 등으로 연구업무 수행이 불가능한 경우</t>
    <phoneticPr fontId="97" type="noConversion"/>
  </si>
  <si>
    <t xml:space="preserve"> 3. 연구업무를 성실히 준수하지 아니하는 경우</t>
    <phoneticPr fontId="97" type="noConversion"/>
  </si>
  <si>
    <t xml:space="preserve"> 2. 질병, 실종 또는 형사소추 등으로 연구업무 수행이 불가능한 경우</t>
    <phoneticPr fontId="97" type="noConversion"/>
  </si>
  <si>
    <t xml:space="preserve"> 4. 기타 사회적인 물의를 일으키거나 연구자로서의 품위를 손상하여 본교의 명예를 훼손한 경우</t>
    <phoneticPr fontId="97" type="noConversion"/>
  </si>
  <si>
    <t xml:space="preserve"> 3. 연구업무를 성실히 준수하지 아니하는 경우</t>
    <phoneticPr fontId="97" type="noConversion"/>
  </si>
  <si>
    <t>을
(과제참여기관)</t>
    <phoneticPr fontId="97" type="noConversion"/>
  </si>
  <si>
    <t>○○○</t>
    <phoneticPr fontId="97" type="noConversion"/>
  </si>
  <si>
    <t xml:space="preserve">② 연구비 지원기관으로부터 연구비 지원이 중단되거나, 연구비 지원규모가 변경된 경우 “갑”은“병”과의 근로계약을 해지 또는 </t>
    <phoneticPr fontId="97" type="noConversion"/>
  </si>
  <si>
    <t xml:space="preserve"> 4. 기타 사회적인 물의를 일으키거나 연구자로서의 품위를 손상하여 본교의 명예를 훼손한 경우</t>
    <phoneticPr fontId="97" type="noConversion"/>
  </si>
  <si>
    <t xml:space="preserve">    계약 내용을 일부 변경할 수 있으며 “병”은 이에 따른다. </t>
    <phoneticPr fontId="97" type="noConversion"/>
  </si>
  <si>
    <t>병
(연구책임자)</t>
    <phoneticPr fontId="97" type="noConversion"/>
  </si>
  <si>
    <t>○○대학 ○○학과 ○교수</t>
    <phoneticPr fontId="97" type="noConversion"/>
  </si>
  <si>
    <t xml:space="preserve">③ 본 계약서에서 정한 연구과제 수행기간 내에 “병”이 추가 연구과제를 수행하게 되는 경우 “갑”은 추가 내용을 포함하여 </t>
    <phoneticPr fontId="97" type="noConversion"/>
  </si>
  <si>
    <t xml:space="preserve">    변경계약서를 다시 작성할 수 있다. </t>
    <phoneticPr fontId="97" type="noConversion"/>
  </si>
  <si>
    <t>병
(참여연구자)</t>
    <phoneticPr fontId="97" type="noConversion"/>
  </si>
  <si>
    <t>제9조 (퇴직금)</t>
    <phoneticPr fontId="97" type="noConversion"/>
  </si>
  <si>
    <t>010-123-4567</t>
    <phoneticPr fontId="97" type="noConversion"/>
  </si>
  <si>
    <t xml:space="preserve">① 퇴직금은 근로자퇴직급여보장법에 따라 소속 연구기관에서 1년 이상 근무하여야 발생한다. </t>
    <phoneticPr fontId="97" type="noConversion"/>
  </si>
  <si>
    <t>제9조 (퇴직금)</t>
    <phoneticPr fontId="97" type="noConversion"/>
  </si>
  <si>
    <t xml:space="preserve">② 퇴직금은 근로자퇴직급여보장법에 따라 지급하며, 산정 시에는 연구 참여기간 및 인건비계상률을 반영하여 계산하고 해당연차 </t>
    <phoneticPr fontId="97" type="noConversion"/>
  </si>
  <si>
    <t>퇴직금은 ｢근로자퇴직급여보장법｣ 제4조 단서에 따라 적용되지 아니한다.</t>
    <phoneticPr fontId="97" type="noConversion"/>
  </si>
  <si>
    <t>연구과제 정보</t>
    <phoneticPr fontId="97" type="noConversion"/>
  </si>
  <si>
    <t>연구과제명</t>
    <phoneticPr fontId="97" type="noConversion"/>
  </si>
  <si>
    <t xml:space="preserve">    연구기간 종료시점에 퇴직급여 충당금을 적립한다. </t>
    <phoneticPr fontId="97" type="noConversion"/>
  </si>
  <si>
    <t>연구기간</t>
    <phoneticPr fontId="97" type="noConversion"/>
  </si>
  <si>
    <t>제10조 (기타사항)</t>
    <phoneticPr fontId="97" type="noConversion"/>
  </si>
  <si>
    <t>① 본 계약서에 규정되지 않은 사항은 ｢근로기준법｣ 등 근로관계 법령이 정하는 바에 따른다.</t>
    <phoneticPr fontId="97" type="noConversion"/>
  </si>
  <si>
    <t>2. 계약의 목적</t>
    <phoneticPr fontId="97" type="noConversion"/>
  </si>
  <si>
    <t>② 본 계약의 체결을 증명하기 위하여 계약서 3통을 작성하여 기관장(갑), 연구책임자(을), 연구근접지원인력(병)이 서명 또는 날인하고</t>
    <phoneticPr fontId="97" type="noConversion"/>
  </si>
  <si>
    <t xml:space="preserve">◦ “갑”,“을”,“병”,“정”은 본 계약을 통해 “정”의 상기 연구과제 참여와 관련하여 발생하는 인건비, 4대보험, 퇴직금 등 </t>
    <phoneticPr fontId="97" type="noConversion"/>
  </si>
  <si>
    <t>② 본 계약의 체결을 증명하기 위하여 계약서 3통을 작성하여 기관장(갑), 연구책임자(을), 연구근접지원인력(병)이 서명 또는 날인하고</t>
    <phoneticPr fontId="97" type="noConversion"/>
  </si>
  <si>
    <t xml:space="preserve">    각각 1통씩 보관한다.</t>
    <phoneticPr fontId="97" type="noConversion"/>
  </si>
  <si>
    <t xml:space="preserve">    제반사항을 합의한다.</t>
    <phoneticPr fontId="97" type="noConversion"/>
  </si>
  <si>
    <t xml:space="preserve">    각각 1통씩 보관한다.</t>
    <phoneticPr fontId="97" type="noConversion"/>
  </si>
  <si>
    <t>3. 연구과제 참여기간</t>
    <phoneticPr fontId="97" type="noConversion"/>
  </si>
  <si>
    <t>본 계약은 위에서 정한 근로계약기간을 한정적인 계약기간으로 설정한 기간한정계약으로써 “병”은 해당 내용을 인지하고, 당사자</t>
    <phoneticPr fontId="97" type="noConversion"/>
  </si>
  <si>
    <t xml:space="preserve">◦ “정”의 연구과제 참여기간은 
</t>
    <phoneticPr fontId="97" type="noConversion"/>
  </si>
  <si>
    <t>yymmdd</t>
    <phoneticPr fontId="97" type="noConversion"/>
  </si>
  <si>
    <t>부터</t>
    <phoneticPr fontId="97" type="noConversion"/>
  </si>
  <si>
    <t>yymmdd</t>
    <phoneticPr fontId="97" type="noConversion"/>
  </si>
  <si>
    <t xml:space="preserve">간에 자유의사로 체결하였음을 확인하며, 이후 본 계약에 위반되는 어떠한 민·형사상의 이의제기도 하지 않을 것임을 확인하고 </t>
    <phoneticPr fontId="97" type="noConversion"/>
  </si>
  <si>
    <t>4. 임금 등의 지급</t>
    <phoneticPr fontId="97" type="noConversion"/>
  </si>
  <si>
    <t>날인합니다.</t>
    <phoneticPr fontId="97" type="noConversion"/>
  </si>
  <si>
    <t xml:space="preserve">◦ “을”은 “정”에게 연구비에서 급여총액(4대보험과 퇴직급여충당금 등 포함)을 상기 연구과제의 인건비로 계상하여 임금을 </t>
    <phoneticPr fontId="97" type="noConversion"/>
  </si>
  <si>
    <t>날인합니다.</t>
    <phoneticPr fontId="97" type="noConversion"/>
  </si>
  <si>
    <t xml:space="preserve">    지급한다.</t>
    <phoneticPr fontId="97" type="noConversion"/>
  </si>
  <si>
    <t>◦ “을”은 “정”의 상기 연구과제에 대한 인건비 계상금액의 변동이 발생할 경우, “갑”에게 관련사실을 지체 없이 통보하여야 하며,</t>
    <phoneticPr fontId="97" type="noConversion"/>
  </si>
  <si>
    <t>(갑)</t>
    <phoneticPr fontId="97" type="noConversion"/>
  </si>
  <si>
    <t>기관장</t>
    <phoneticPr fontId="97" type="noConversion"/>
  </si>
  <si>
    <t>서울대학교</t>
    <phoneticPr fontId="97" type="noConversion"/>
  </si>
  <si>
    <t xml:space="preserve">    “을”은 연구수행 기간 내 급여총액의 변동에 따라 발생되는 4대보험(기관부담 포함) 및 퇴직급여충당금의 부족분에 대하여</t>
    <phoneticPr fontId="97" type="noConversion"/>
  </si>
  <si>
    <t>기관장</t>
    <phoneticPr fontId="97" type="noConversion"/>
  </si>
  <si>
    <t>서울대학교</t>
    <phoneticPr fontId="97" type="noConversion"/>
  </si>
  <si>
    <t>(을)</t>
    <phoneticPr fontId="97" type="noConversion"/>
  </si>
  <si>
    <t>연구책임자</t>
    <phoneticPr fontId="97" type="noConversion"/>
  </si>
  <si>
    <t xml:space="preserve">    납부 책임을 부담한다.</t>
    <phoneticPr fontId="97" type="noConversion"/>
  </si>
  <si>
    <t>서울대학교</t>
    <phoneticPr fontId="97" type="noConversion"/>
  </si>
  <si>
    <t>(인)</t>
    <phoneticPr fontId="97" type="noConversion"/>
  </si>
  <si>
    <t xml:space="preserve">◦ “을”은 연구과제에서 발생한 4대보험(기관부담 포함) 및 퇴직급여충당금을 연구과제 종료 후 “갑”에게 이관하여야 한다. </t>
    <phoneticPr fontId="97" type="noConversion"/>
  </si>
  <si>
    <t>(병)</t>
    <phoneticPr fontId="97" type="noConversion"/>
  </si>
  <si>
    <t>연구근접지원인력</t>
    <phoneticPr fontId="97" type="noConversion"/>
  </si>
  <si>
    <t>5. 계약의 변경</t>
    <phoneticPr fontId="97" type="noConversion"/>
  </si>
  <si>
    <t>(인)</t>
    <phoneticPr fontId="97" type="noConversion"/>
  </si>
  <si>
    <t xml:space="preserve">◦ “갑”과 “을”은 계약의 내용을 변경하여야 하는 사정이 있는 경우 충분히 협의하여야 하며, 서면 합의를 통해 관련 내용을 </t>
    <phoneticPr fontId="97" type="noConversion"/>
  </si>
  <si>
    <t xml:space="preserve">  ※ 연구근접지원인력의 개인정보 제공, 활용 및 제3자 제공 동의(제7조)에 대한 서명</t>
    <phoneticPr fontId="97" type="noConversion"/>
  </si>
  <si>
    <t xml:space="preserve">    변경할 수 있다.  </t>
    <phoneticPr fontId="97" type="noConversion"/>
  </si>
  <si>
    <t xml:space="preserve">  ※ 연구근접지원인력의 개인정보 제공, 활용 및 제3자 제공 동의(제7조)에 대한 서명</t>
    <phoneticPr fontId="97" type="noConversion"/>
  </si>
  <si>
    <t>6. 손해배상</t>
    <phoneticPr fontId="97" type="noConversion"/>
  </si>
  <si>
    <t>◦ “갑” 또는 “을”은 본 계약에서 정한 사항을 위반하여 상대방에게 손해를 입힌 경우, 그 손해를 배상하여야 한다.</t>
    <phoneticPr fontId="97" type="noConversion"/>
  </si>
  <si>
    <t xml:space="preserve">◦ 단, “정”이 갑과 을의 사전 동의 없이 관련 법령, 학내 규정, 연구계획서 등 기타 준수 의무가 있는 사항을 위반하여 연구를 </t>
    <phoneticPr fontId="97" type="noConversion"/>
  </si>
  <si>
    <t xml:space="preserve">    수행함으로써 갑과 을에 손해를 입힌 경우, “정”은 그 손해를 배상하여야 한다.</t>
    <phoneticPr fontId="97" type="noConversion"/>
  </si>
  <si>
    <t>7. 계약의 효력</t>
    <phoneticPr fontId="97" type="noConversion"/>
  </si>
  <si>
    <t>[계약내용 고지 확인서] 단일‧다년도과제참여용</t>
    <phoneticPr fontId="97" type="noConversion"/>
  </si>
  <si>
    <t>◦ 본 계약은 갑, 을, 병, 정이 기명 날인한 날로부터 유효하다.</t>
    <phoneticPr fontId="97" type="noConversion"/>
  </si>
  <si>
    <t xml:space="preserve">◦ 위와 같이 계약을 체결하고 계약서 4부를 작성, 기명날인 한 후 갑, 을, 병, 정이 각각 1부씩 보관한다. </t>
    <phoneticPr fontId="97" type="noConversion"/>
  </si>
  <si>
    <t>8. 분쟁의 해결</t>
    <phoneticPr fontId="97" type="noConversion"/>
  </si>
  <si>
    <t>◦ 본 계약과 관련하여 분쟁이 발생한 경우 갑, 을, 병, 정은 일차적으로 협의를 통해 원만한 해결을 도모하여야 한다.</t>
    <phoneticPr fontId="97" type="noConversion"/>
  </si>
  <si>
    <t>(다년도 과제 수행 시)</t>
    <phoneticPr fontId="97" type="noConversion"/>
  </si>
  <si>
    <t>(갑)</t>
    <phoneticPr fontId="97" type="noConversion"/>
  </si>
  <si>
    <t>기관장</t>
    <phoneticPr fontId="97" type="noConversion"/>
  </si>
  <si>
    <r>
      <t xml:space="preserve">  본인은 서울대학교의 (                                </t>
    </r>
    <r>
      <rPr>
        <i/>
        <sz val="12"/>
        <color rgb="FF437FC1"/>
        <rFont val="함초롬바탕"/>
        <family val="1"/>
        <charset val="129"/>
      </rPr>
      <t xml:space="preserve">과제명                                </t>
    </r>
    <r>
      <rPr>
        <sz val="12"/>
        <color rgb="FF000000"/>
        <rFont val="함초롬바탕"/>
        <family val="1"/>
        <charset val="129"/>
      </rPr>
      <t>)과제 수행 지원을 위한 연구근접지원인력으로</t>
    </r>
    <phoneticPr fontId="97" type="noConversion"/>
  </si>
  <si>
    <t>서울대학교</t>
    <phoneticPr fontId="97" type="noConversion"/>
  </si>
  <si>
    <t>고용계약을 체결함에 있어, 아래의 내용에 대하여 계약당시 충분히 설명을 듣고 동의하여 계약을 체결하였습니다.</t>
    <phoneticPr fontId="97" type="noConversion"/>
  </si>
  <si>
    <t>(병)</t>
    <phoneticPr fontId="97" type="noConversion"/>
  </si>
  <si>
    <t>(정)</t>
    <phoneticPr fontId="97" type="noConversion"/>
  </si>
  <si>
    <t>참여연구자</t>
    <phoneticPr fontId="97" type="noConversion"/>
  </si>
  <si>
    <t xml:space="preserve"> 가. 계약의 목적 </t>
    <phoneticPr fontId="97" type="noConversion"/>
  </si>
  <si>
    <r>
      <t xml:space="preserve">  - (                                  </t>
    </r>
    <r>
      <rPr>
        <i/>
        <sz val="12"/>
        <color rgb="FF437FC1"/>
        <rFont val="함초롬바탕"/>
        <family val="1"/>
        <charset val="129"/>
      </rPr>
      <t xml:space="preserve">과제명                              </t>
    </r>
    <r>
      <rPr>
        <sz val="12"/>
        <color rgb="FF000000"/>
        <rFont val="함초롬바탕"/>
        <family val="1"/>
        <charset val="129"/>
      </rPr>
      <t xml:space="preserve"> )연구과제 수행 지원을 위해 전속적으로 고용되어,</t>
    </r>
    <phoneticPr fontId="97" type="noConversion"/>
  </si>
  <si>
    <t xml:space="preserve">    해당 연구과제 지원업무(회계, 정산 업무) 수행을 위함</t>
    <phoneticPr fontId="97" type="noConversion"/>
  </si>
  <si>
    <t xml:space="preserve"> 나. 계약 종료 </t>
    <phoneticPr fontId="97" type="noConversion"/>
  </si>
  <si>
    <t xml:space="preserve">  - 연구과제 종료 시 고용계약이 종료되며, 근로계약 기간 이내라도 연구과제가 종료(완료)되는 경우 고용계약이</t>
    <phoneticPr fontId="97" type="noConversion"/>
  </si>
  <si>
    <t xml:space="preserve">    종료될 수 있음</t>
    <phoneticPr fontId="97" type="noConversion"/>
  </si>
  <si>
    <t xml:space="preserve">    ※ 기간제법 제4조제1항 “사업의 완료에 필요한 기간을 정한 경우”</t>
    <phoneticPr fontId="97" type="noConversion"/>
  </si>
  <si>
    <r>
      <t xml:space="preserve"> 다.</t>
    </r>
    <r>
      <rPr>
        <sz val="12"/>
        <color rgb="FF000000"/>
        <rFont val="함초롬바탕"/>
        <family val="1"/>
        <charset val="129"/>
      </rPr>
      <t xml:space="preserve"> 연봉은 최초계약 후 연 단위 조정, 조정 시 내역을 통보</t>
    </r>
    <phoneticPr fontId="97" type="noConversion"/>
  </si>
  <si>
    <r>
      <t xml:space="preserve"> 라</t>
    </r>
    <r>
      <rPr>
        <sz val="12"/>
        <color rgb="FF000000"/>
        <rFont val="함초롬바탕"/>
        <family val="1"/>
        <charset val="129"/>
      </rPr>
      <t>. 업무수행 과정에서 인지한 정보에 대하여 비밀엄수 의무 확인 및 계약종료 후 누설하거나 공개하지 아니하겠음.</t>
    </r>
    <phoneticPr fontId="97" type="noConversion"/>
  </si>
  <si>
    <t xml:space="preserve"> 본인은 상기 내용에 대하여 계약당시 충분히 고지 받고 고용계약을 체결하였으며, </t>
    <phoneticPr fontId="97" type="noConversion"/>
  </si>
  <si>
    <r>
      <t>이와 관련하여 향후 이의제기 및 민·형사·기타 일체의 법률적 쟁송 등을 하지 아니함을 (</t>
    </r>
    <r>
      <rPr>
        <sz val="12"/>
        <color theme="8"/>
        <rFont val="함초롬바탕"/>
        <family val="1"/>
        <charset val="129"/>
      </rPr>
      <t xml:space="preserve"> 확약 </t>
    </r>
    <r>
      <rPr>
        <sz val="12"/>
        <color rgb="FF000000"/>
        <rFont val="함초롬바탕"/>
        <family val="1"/>
        <charset val="129"/>
      </rPr>
      <t>) 함.</t>
    </r>
    <phoneticPr fontId="97" type="noConversion"/>
  </si>
  <si>
    <t>2020.   .   .</t>
    <phoneticPr fontId="97" type="noConversion"/>
  </si>
  <si>
    <t xml:space="preserve">생년월일     .      .                       서명                             (인)    </t>
    <phoneticPr fontId="97" type="noConversion"/>
  </si>
  <si>
    <t>[계약내용 고지 확인서] 복수과제참여용</t>
    <phoneticPr fontId="97" type="noConversion"/>
  </si>
  <si>
    <t>(복수 과제 참여 시)</t>
    <phoneticPr fontId="97" type="noConversion"/>
  </si>
  <si>
    <r>
      <t xml:space="preserve">  본인은 서울대학교의 (            </t>
    </r>
    <r>
      <rPr>
        <i/>
        <sz val="12"/>
        <color theme="4"/>
        <rFont val="함초롬바탕"/>
        <family val="1"/>
        <charset val="129"/>
      </rPr>
      <t xml:space="preserve">  과제명1, 과제명2....... </t>
    </r>
    <r>
      <rPr>
        <i/>
        <sz val="12"/>
        <color rgb="FF437FC1"/>
        <rFont val="함초롬바탕"/>
        <family val="1"/>
        <charset val="129"/>
      </rPr>
      <t xml:space="preserve">                            </t>
    </r>
    <r>
      <rPr>
        <sz val="12"/>
        <color rgb="FF000000"/>
        <rFont val="함초롬바탕"/>
        <family val="1"/>
        <charset val="129"/>
      </rPr>
      <t>)과제 수행 지원을 위한 연구근접지원인력으로</t>
    </r>
    <phoneticPr fontId="97" type="noConversion"/>
  </si>
  <si>
    <t>고용계약을 체결함에 있어, 아래의 내용에 대하여 계약당시 충분히 설명을 듣고 동의하여 계약을 체결하였습니다.</t>
    <phoneticPr fontId="97" type="noConversion"/>
  </si>
  <si>
    <t xml:space="preserve"> 가. 계약 종료 </t>
    <phoneticPr fontId="97" type="noConversion"/>
  </si>
  <si>
    <r>
      <t xml:space="preserve">  - 고용계약서에 명시된 계약기간은</t>
    </r>
    <r>
      <rPr>
        <i/>
        <u/>
        <sz val="12"/>
        <color theme="4"/>
        <rFont val="함초롬바탕"/>
        <family val="1"/>
        <charset val="129"/>
      </rPr>
      <t xml:space="preserve"> 20  .  .  . ~ 20  .  .  .</t>
    </r>
    <r>
      <rPr>
        <sz val="12"/>
        <color rgb="FF000000"/>
        <rFont val="함초롬바탕"/>
        <family val="1"/>
        <charset val="129"/>
      </rPr>
      <t>이며, 계약종료일 도래 시, 별도 통보 없이 고용계약은 종료됨</t>
    </r>
    <phoneticPr fontId="97" type="noConversion"/>
  </si>
  <si>
    <t xml:space="preserve">  - 계약기간 이내라도 담당 연구과제가 모두 종료(완료)되는 경우 고용계약이 종료될 수 있음</t>
    <phoneticPr fontId="97" type="noConversion"/>
  </si>
  <si>
    <t xml:space="preserve">     ※ 과제기간 연장에 따라 고용계약을 연장하는 경우에도 총 계약기간은 2년을 초과할 수 없음</t>
    <phoneticPr fontId="97" type="noConversion"/>
  </si>
  <si>
    <r>
      <t xml:space="preserve"> 나.</t>
    </r>
    <r>
      <rPr>
        <sz val="12"/>
        <color rgb="FF000000"/>
        <rFont val="함초롬바탕"/>
        <family val="1"/>
        <charset val="129"/>
      </rPr>
      <t xml:space="preserve"> 연봉은 최초계약 후 연 단위 조정, 조정 시 내역을 통보</t>
    </r>
    <phoneticPr fontId="97" type="noConversion"/>
  </si>
  <si>
    <r>
      <t xml:space="preserve"> 다</t>
    </r>
    <r>
      <rPr>
        <sz val="12"/>
        <color rgb="FF000000"/>
        <rFont val="함초롬바탕"/>
        <family val="1"/>
        <charset val="129"/>
      </rPr>
      <t>. 업무수행 과정에서 인지한 정보에 대하여 비밀엄수 의무 확인 및 계약종료 후 누설하거나 공개하지 아니하겠음.</t>
    </r>
    <phoneticPr fontId="97" type="noConversion"/>
  </si>
  <si>
    <r>
      <t>이와 관련하여 향후 이의제기 및 민·형사·기타 일체의 법률적 쟁송 등을 하지 아니함을 (</t>
    </r>
    <r>
      <rPr>
        <sz val="12"/>
        <color theme="8"/>
        <rFont val="함초롬바탕"/>
        <family val="1"/>
        <charset val="129"/>
      </rPr>
      <t xml:space="preserve"> 확약 </t>
    </r>
    <r>
      <rPr>
        <sz val="12"/>
        <color rgb="FF000000"/>
        <rFont val="함초롬바탕"/>
        <family val="1"/>
        <charset val="129"/>
      </rPr>
      <t>) 함.</t>
    </r>
    <phoneticPr fontId="97" type="noConversion"/>
  </si>
  <si>
    <t>2020.   .   .</t>
    <phoneticPr fontId="97" type="noConversion"/>
  </si>
  <si>
    <t xml:space="preserve">생년월일     .      .                       서명                             (인)    </t>
    <phoneticPr fontId="97" type="noConversion"/>
  </si>
  <si>
    <t>2023.03.</t>
    <phoneticPr fontId="14" type="noConversion"/>
  </si>
  <si>
    <r>
      <rPr>
        <sz val="10"/>
        <rFont val="MS Gothic"/>
        <family val="3"/>
        <charset val="128"/>
      </rPr>
      <t>｢</t>
    </r>
    <r>
      <rPr>
        <sz val="10"/>
        <rFont val="맑은 고딕"/>
        <family val="3"/>
        <charset val="129"/>
      </rPr>
      <t>국가연구개발혁신법 시행령</t>
    </r>
    <r>
      <rPr>
        <sz val="10"/>
        <rFont val="MS Gothic"/>
        <family val="3"/>
        <charset val="128"/>
      </rPr>
      <t>｣</t>
    </r>
    <r>
      <rPr>
        <sz val="10"/>
        <rFont val="맑은 고딕"/>
        <family val="3"/>
        <charset val="129"/>
      </rPr>
      <t xml:space="preserve"> 및 </t>
    </r>
    <r>
      <rPr>
        <sz val="10"/>
        <rFont val="MS Gothic"/>
        <family val="3"/>
        <charset val="128"/>
      </rPr>
      <t>｢</t>
    </r>
    <r>
      <rPr>
        <sz val="10"/>
        <rFont val="맑은 고딕"/>
        <family val="3"/>
        <charset val="129"/>
      </rPr>
      <t>국가연구개발사업 연구개발비 사용기준</t>
    </r>
    <r>
      <rPr>
        <sz val="10"/>
        <rFont val="MS Gothic"/>
        <family val="3"/>
        <charset val="128"/>
      </rPr>
      <t>｣</t>
    </r>
    <r>
      <rPr>
        <sz val="10"/>
        <rFont val="맑은 고딕"/>
        <family val="3"/>
        <charset val="129"/>
      </rPr>
      <t>개정(2022. 1. 1. 시행)에 따른 기 배포된 표준 연구비 청구서식에 대해 관련 개정사항 및 개선사항을 반영</t>
    </r>
    <phoneticPr fontId="14" type="noConversion"/>
  </si>
  <si>
    <t>1. 「서울대학교 여비 규정」(2023. 1. 20.) 일부개정규정
2. 서울대학교 연구비 관리 지침」, 「서울대학교 산학협력연구 연구비 산정기준」일부개정(2023. 2. 27.) 및 「서울대학교 여비 규정」(2023. 1. 20.) 일부개정규정에 따른 반영</t>
    <phoneticPr fontId="14" type="noConversion"/>
  </si>
  <si>
    <t>실비</t>
    <phoneticPr fontId="14" type="noConversion"/>
  </si>
  <si>
    <t>○</t>
    <phoneticPr fontId="97" type="noConversion"/>
  </si>
  <si>
    <t>휴일: 해당사항 없음(근로기준법 제18조 제3항)</t>
    <phoneticPr fontId="97" type="noConversion"/>
  </si>
  <si>
    <t xml:space="preserve">  8. 연차휴가: 해당사항 없음(근로기준법 제18조 제3항)</t>
    <phoneticPr fontId="97" type="noConversion"/>
  </si>
  <si>
    <t>성 명</t>
  </si>
  <si>
    <t>학 번</t>
  </si>
  <si>
    <t>소 속 (학과명)</t>
  </si>
  <si>
    <t>과정 및 학기</t>
  </si>
  <si>
    <t>국가연구자번호</t>
  </si>
  <si>
    <t>라. 대학원생은 질병·실종·형사소추 및 제반 법령과 규정상 문제 등으로 연구보조업무 수행이 불가능하거나 업무 능력 미달 또는 
    업무를 성실히 수행하지 아니할 경우 지원이 중지될 수 있다.</t>
    <phoneticPr fontId="97" type="noConversion"/>
  </si>
  <si>
    <t>서울대학교 총장 귀하</t>
  </si>
  <si>
    <t>대학원생 연구보조업무 수행 동의서</t>
    <phoneticPr fontId="97" type="noConversion"/>
  </si>
  <si>
    <r>
      <t xml:space="preserve">대학원생 </t>
    </r>
    <r>
      <rPr>
        <u/>
        <sz val="10"/>
        <color rgb="FF0000FF"/>
        <rFont val="맑은 고딕"/>
        <family val="3"/>
        <charset val="129"/>
      </rPr>
      <t>000</t>
    </r>
    <r>
      <rPr>
        <sz val="10"/>
        <color rgb="FF000000"/>
        <rFont val="맑은 고딕"/>
        <family val="3"/>
        <charset val="129"/>
      </rPr>
      <t xml:space="preserve"> 와/과 지도교수 </t>
    </r>
    <r>
      <rPr>
        <u/>
        <sz val="10"/>
        <color rgb="FF0000FF"/>
        <rFont val="맑은 고딕"/>
        <family val="3"/>
        <charset val="129"/>
      </rPr>
      <t>000</t>
    </r>
    <r>
      <rPr>
        <sz val="10"/>
        <color rgb="FF000000"/>
        <rFont val="맑은 고딕"/>
        <family val="3"/>
        <charset val="129"/>
      </rPr>
      <t xml:space="preserve"> 은/는 다음과 같이 대학원생의 연구보조업무 수행에 관한 사항을 정하고 이를 신의와 성실로 준수하기 위해 동의서를 작성한다.</t>
    </r>
    <phoneticPr fontId="97" type="noConversion"/>
  </si>
  <si>
    <t>1. 대학원생 인적 사항</t>
    <phoneticPr fontId="97" type="noConversion"/>
  </si>
  <si>
    <r>
      <t xml:space="preserve">( </t>
    </r>
    <r>
      <rPr>
        <b/>
        <i/>
        <sz val="10"/>
        <color rgb="FF0000FF"/>
        <rFont val="맑은 고딕"/>
        <family val="3"/>
        <charset val="129"/>
        <scheme val="minor"/>
      </rPr>
      <t>석박사통합</t>
    </r>
    <r>
      <rPr>
        <b/>
        <sz val="10"/>
        <color rgb="FF000000"/>
        <rFont val="맑은 고딕"/>
        <family val="3"/>
        <charset val="129"/>
        <scheme val="minor"/>
      </rPr>
      <t xml:space="preserve"> </t>
    </r>
    <r>
      <rPr>
        <sz val="10"/>
        <color rgb="FF000000"/>
        <rFont val="맑은 고딕"/>
        <family val="3"/>
        <charset val="129"/>
        <scheme val="minor"/>
      </rPr>
      <t>) 과정 ( 6 ) 학기</t>
    </r>
    <phoneticPr fontId="97" type="noConversion"/>
  </si>
  <si>
    <t>연락처</t>
    <phoneticPr fontId="97" type="noConversion"/>
  </si>
  <si>
    <t xml:space="preserve"> (휴대전화번호)</t>
    <phoneticPr fontId="97" type="noConversion"/>
  </si>
  <si>
    <t xml:space="preserve"> (E-mail)</t>
    <phoneticPr fontId="97" type="noConversion"/>
  </si>
  <si>
    <t>2. 연구보조업무 수행 관련 사항</t>
    <phoneticPr fontId="97" type="noConversion"/>
  </si>
  <si>
    <t xml:space="preserve">가. 기간(6개월, 학기 단위) : 20 . . . ~ 20 . . . </t>
    <phoneticPr fontId="97" type="noConversion"/>
  </si>
  <si>
    <t>나. 담당업무(역할) : 연구보조업무 수행</t>
    <phoneticPr fontId="97" type="noConversion"/>
  </si>
  <si>
    <r>
      <t>다. 월별 연구보조업무 수행 지원금</t>
    </r>
    <r>
      <rPr>
        <i/>
        <sz val="10"/>
        <color rgb="FF0000FF"/>
        <rFont val="맑은 고딕"/>
        <family val="3"/>
        <charset val="129"/>
        <scheme val="minor"/>
      </rPr>
      <t xml:space="preserve">(예시) </t>
    </r>
    <phoneticPr fontId="97" type="noConversion"/>
  </si>
  <si>
    <t>과정</t>
    <phoneticPr fontId="97" type="noConversion"/>
  </si>
  <si>
    <t>연구보조업무 수행 지원금 재원</t>
    <phoneticPr fontId="97" type="noConversion"/>
  </si>
  <si>
    <t>해당 항목에 체크(복수 가능)</t>
    <phoneticPr fontId="97" type="noConversion"/>
  </si>
  <si>
    <t>월 총 지급액(원)</t>
    <phoneticPr fontId="97" type="noConversion"/>
  </si>
  <si>
    <t>석박사
통합과정</t>
    <phoneticPr fontId="97" type="noConversion"/>
  </si>
  <si>
    <t>1. 국가연구개발사업 학생인건비</t>
    <phoneticPr fontId="97" type="noConversion"/>
  </si>
  <si>
    <t>√</t>
    <phoneticPr fontId="97" type="noConversion"/>
  </si>
  <si>
    <t>2. 민간연구과제</t>
    <phoneticPr fontId="97" type="noConversion"/>
  </si>
  <si>
    <t>3. 용역연구과제</t>
    <phoneticPr fontId="97" type="noConversion"/>
  </si>
  <si>
    <t>4. 교내연구과제</t>
    <phoneticPr fontId="97" type="noConversion"/>
  </si>
  <si>
    <t>5. BK21사업 연구장학금</t>
    <phoneticPr fontId="97" type="noConversion"/>
  </si>
  <si>
    <t>6. 강의연구지원 장학금</t>
    <phoneticPr fontId="97" type="noConversion"/>
  </si>
  <si>
    <t>7. 기초학문분야 학문후속세대 장학금</t>
    <phoneticPr fontId="97" type="noConversion"/>
  </si>
  <si>
    <t>8. 기타</t>
    <phoneticPr fontId="97" type="noConversion"/>
  </si>
  <si>
    <t>※ 월 총 지급액은 지도교수가 기 확보한 인건비 및 장학금을 기준으로 작성하되, 교내 타 연구책임자(상기 1-4)와
   교외 타 연구책임자 (상기 1)로부터 지급받는 인건비도 포함할 수 있음.
※ 매 학기 초 동의서 작성 후 해당 기간 내에 신규과제가 추가되는 경우, 동의서를 재작성하지 않고 월 총지급액에 인건비를
   추가하여 지급할 수 있음.</t>
    <phoneticPr fontId="97" type="noConversion"/>
  </si>
  <si>
    <t>라. 지도교수 인적사항</t>
    <phoneticPr fontId="97" type="noConversion"/>
  </si>
  <si>
    <t>성 명</t>
    <phoneticPr fontId="97" type="noConversion"/>
  </si>
  <si>
    <t>소 속(학과명)</t>
    <phoneticPr fontId="97" type="noConversion"/>
  </si>
  <si>
    <t>직 급</t>
    <phoneticPr fontId="97" type="noConversion"/>
  </si>
  <si>
    <t>연락처</t>
    <phoneticPr fontId="97" type="noConversion"/>
  </si>
  <si>
    <t xml:space="preserve"> (연구실)</t>
    <phoneticPr fontId="97" type="noConversion"/>
  </si>
  <si>
    <t xml:space="preserve"> (E-mail)</t>
    <phoneticPr fontId="97" type="noConversion"/>
  </si>
  <si>
    <t>3. 기타 사항</t>
    <phoneticPr fontId="97" type="noConversion"/>
  </si>
  <si>
    <t>가. 대학원생은 연구보조업무를 성실히 수행한다.</t>
    <phoneticPr fontId="97" type="noConversion"/>
  </si>
  <si>
    <t>나. 대학원생은 본교에서 실시하는 안전·보건교육 및 연구윤리교육을 이수하여야 한다.</t>
    <phoneticPr fontId="97" type="noConversion"/>
  </si>
  <si>
    <t>다. 대학원생은 동 동의서에 따라 지급받는 지원금 이외에 타 소득이 발생한 경우 지도교수에게 통보하여야 한다.</t>
    <phoneticPr fontId="97" type="noConversion"/>
  </si>
  <si>
    <t>서울대학교 산학협력단 연구비 산정기준에 따라 대학원생에게 연구보조업무 지원금을 지급하는
RA제도 취지에 동의하며, 아래의 개인정보 제공 활용에 동의합니다.
*제공정보: 성명, 소속, 직위, 계좌번호, 주민등록번호(고유식별번호), 국적, 전화, 이메일 등
*제공사유: 인건비 및 장학금 지급, 세무신고, 연구관리 제반사항, 통계자료 작성 목적으로 활용</t>
    <phoneticPr fontId="97" type="noConversion"/>
  </si>
  <si>
    <t>대학원생 :
지도교수 :</t>
    <phoneticPr fontId="97" type="noConversion"/>
  </si>
  <si>
    <t>홍길동 1
홍길동</t>
    <phoneticPr fontId="97" type="noConversion"/>
  </si>
  <si>
    <t>(서명 또는 인)
(서명 또는 인)</t>
    <phoneticPr fontId="97" type="noConversion"/>
  </si>
  <si>
    <t>연구개발기관</t>
    <phoneticPr fontId="14" type="noConversion"/>
  </si>
  <si>
    <t>연구책임자</t>
    <phoneticPr fontId="14" type="noConversion"/>
  </si>
  <si>
    <t>일반 수입</t>
    <phoneticPr fontId="97" type="noConversion"/>
  </si>
  <si>
    <r>
      <t xml:space="preserve">1년 초과  </t>
    </r>
    <r>
      <rPr>
        <b/>
        <sz val="6"/>
        <color theme="0" tint="-0.499984740745262"/>
        <rFont val="맑은 고딕"/>
        <family val="3"/>
        <charset val="129"/>
        <scheme val="minor"/>
      </rPr>
      <t>※ 한국은행 신고 사항</t>
    </r>
    <phoneticPr fontId="97" type="noConversion"/>
  </si>
  <si>
    <t xml:space="preserve"> 통화 (Currency)                                    금액 (Amount)                                      ( □ 현지통화 :           )</t>
    <phoneticPr fontId="97" type="noConversion"/>
  </si>
  <si>
    <t>주소 (Address)</t>
    <phoneticPr fontId="97" type="noConversion"/>
  </si>
  <si>
    <r>
      <t>한글</t>
    </r>
    <r>
      <rPr>
        <sz val="8"/>
        <color rgb="FF000000"/>
        <rFont val="맑은 고딕"/>
        <family val="3"/>
        <charset val="129"/>
        <scheme val="minor"/>
      </rPr>
      <t>(Korean)</t>
    </r>
    <phoneticPr fontId="97" type="noConversion"/>
  </si>
  <si>
    <r>
      <rPr>
        <sz val="11"/>
        <color theme="1"/>
        <rFont val="맑은 고딕"/>
        <family val="3"/>
        <charset val="129"/>
      </rPr>
      <t>■</t>
    </r>
    <r>
      <rPr>
        <sz val="9.9"/>
        <color theme="1"/>
        <rFont val="맑은 고딕"/>
        <family val="3"/>
        <charset val="129"/>
      </rPr>
      <t xml:space="preserve"> </t>
    </r>
    <r>
      <rPr>
        <sz val="11"/>
        <rFont val="돋움"/>
        <family val="3"/>
        <charset val="129"/>
      </rPr>
      <t>부가가치세법 제52조 대리납부</t>
    </r>
    <phoneticPr fontId="97" type="noConversion"/>
  </si>
  <si>
    <t>2023.08.</t>
    <phoneticPr fontId="14" type="noConversion"/>
  </si>
  <si>
    <t>❍ 보안서약서 및 개인정보활용동의서 내용 변경에 따른 국문/영문 수정(서식 3-5)
❍ 「서울대학교 산학협력연구 연구비 산정기준」 개정에 따라 학생연구자 인건비 기준 단가 안내 금액 변경(서식 3, 3-1, 3-3)
 - 학생연구자 인건비 기준 단가를 학사과정 1,300천 원, 석사과정 2,200천 원, 박사과정 3,000천 원으로 상향 조정
❍ 「서울대학교 여비 규정」 개정사항 반영(서식 4-1, 4-2, 4-3)
 -  부득이하게 국내 출장 숙박비 상한액을 초과하여 지출하였을 경우 추가지급 근거 마련(국내 숙박비 상한액의 10분의 3, 국외 숙박비 및 식비의 2분의 1 추가 지급)
 -  ‘제3호 가목’ 중 ‘조교수, 3-4급 직원’을 ‘제2호 나목’으로 상향 조정
 -  ‘제2호’ 숙박비 상한액 삭제 및 ‘제3호’ 숙박비 상한액 상향 조정(120,000원 이내)
❍ 간접비 계상비율 현행화(서식 16)
❍ 산학협력단장 변경에 따른 반영</t>
    <phoneticPr fontId="14" type="noConversion"/>
  </si>
  <si>
    <t>※ 보안수당 사용기준: 「국가연구개발사업 연구개발비 사용 기준」 제26조의2에 따라 보안과제를 수행하는 참여연구자 및 연구근접지원인력별로 인건비의 3퍼센트 범위 내에서 보안수당을 계상할 수 있으며, 계상한 보안수당은 해당 참여연구자 및 연구근접지원인력에게만 지급할 수 있다.</t>
    <phoneticPr fontId="97" type="noConversion"/>
  </si>
  <si>
    <t>서울대학교 산학협력단</t>
    <phoneticPr fontId="97" type="noConversion"/>
  </si>
  <si>
    <t>(인)</t>
    <phoneticPr fontId="97" type="noConversion"/>
  </si>
  <si>
    <t>연구책임자</t>
    <phoneticPr fontId="97" type="noConversion"/>
  </si>
  <si>
    <t>결재자</t>
    <phoneticPr fontId="97" type="noConversion"/>
  </si>
  <si>
    <t>작성자</t>
    <phoneticPr fontId="97" type="noConversion"/>
  </si>
  <si>
    <t>년         월         일</t>
    <phoneticPr fontId="97" type="noConversion"/>
  </si>
  <si>
    <t>위와 같이 연구수행과 관련하여 회의비를 사용하고자 합니다.</t>
    <phoneticPr fontId="97" type="noConversion"/>
  </si>
  <si>
    <t>성명(소속)</t>
    <phoneticPr fontId="97" type="noConversion"/>
  </si>
  <si>
    <t>내부참석자</t>
    <phoneticPr fontId="97" type="noConversion"/>
  </si>
  <si>
    <t>예정금액(원)</t>
    <phoneticPr fontId="97" type="noConversion"/>
  </si>
  <si>
    <t>목적</t>
    <phoneticPr fontId="97" type="noConversion"/>
  </si>
  <si>
    <t>hh:mm</t>
    <phoneticPr fontId="97" type="noConversion"/>
  </si>
  <si>
    <t>일시</t>
    <phoneticPr fontId="97" type="noConversion"/>
  </si>
  <si>
    <t>사업명</t>
    <phoneticPr fontId="97" type="noConversion"/>
  </si>
  <si>
    <t>연구비</t>
    <phoneticPr fontId="97" type="noConversion"/>
  </si>
  <si>
    <t>20 .  .  . ～ 20 .  .  .</t>
    <phoneticPr fontId="97" type="noConversion"/>
  </si>
  <si>
    <t>연구기간</t>
    <phoneticPr fontId="97" type="noConversion"/>
  </si>
  <si>
    <t>연구과제명</t>
    <phoneticPr fontId="97" type="noConversion"/>
  </si>
  <si>
    <t>연구책임자</t>
    <phoneticPr fontId="0" type="Hiragana"/>
  </si>
  <si>
    <t>SRnD 과제번호</t>
    <phoneticPr fontId="0" type="Hiragana"/>
  </si>
  <si>
    <r>
      <t>회의비(식비) 사전 품의서</t>
    </r>
    <r>
      <rPr>
        <b/>
        <sz val="11"/>
        <color rgb="FFFF0000"/>
        <rFont val="맑은 고딕"/>
        <family val="3"/>
        <charset val="129"/>
        <scheme val="minor"/>
      </rPr>
      <t>＊지원기관 요청시</t>
    </r>
    <phoneticPr fontId="0" type="Hiragana"/>
  </si>
  <si>
    <t>별지 7-1호</t>
    <phoneticPr fontId="14" type="noConversion"/>
  </si>
  <si>
    <t>별지 7-2호</t>
    <phoneticPr fontId="14" type="noConversion"/>
  </si>
  <si>
    <r>
      <rPr>
        <b/>
        <sz val="8"/>
        <rFont val="맑은 고딕"/>
        <family val="3"/>
        <charset val="129"/>
      </rPr>
      <t>1) 일반원칙</t>
    </r>
    <r>
      <rPr>
        <sz val="8"/>
        <rFont val="맑은 고딕"/>
        <family val="3"/>
        <charset val="129"/>
      </rPr>
      <t xml:space="preserve">
① 지원기관의 별도 규정이 없는 경우「서울대학교 여비규정」(이하 ‘본교 여비 규정’이라고 한다)을 따르되, 본교 여비 규정이나 산학협력단에서 별도도 정하지 않은 사항은「공무원 여비업무 처리기준」(안전행정부 예규)을 따른다.
② 여비의 증액 시 지원기관의 장이 승인이 필요한 경우 사전 승인을 받고 집행해야 한다.
③ 연구자는 연구기간 내 출장에 한하여 출장 전에 해당 연구과제 관련 내용이 있는 출장목적, 출장기간, 목적지 등을 기재한 출장신청(명령)에 대하여 소속기관의 장 또는 관리기관의 장에게 사전 승인을 반드시 받아야 한다. 다만, 참여연구원의 경우 연구책임자가 출장명령 승인을 할 수 있다.
④ 국외 출장의 경우 출장 후 반드시 귀국보고서(국외출장결과보고서)를 작성하여 제출하여야 하며, 연구책임자의 경우 소속 대학(원)장에게 제출한 귀국보고서로 대체가 가능하다.
⑤ 국외 여비는 직접비 내 연구활동비로 계상하고, 국내 여비는 연구과제추진비로 계상한다.
</t>
    </r>
    <r>
      <rPr>
        <b/>
        <sz val="8"/>
        <rFont val="맑은 고딕"/>
        <family val="3"/>
        <charset val="129"/>
      </rPr>
      <t xml:space="preserve">
2) 여비지급대상자</t>
    </r>
    <r>
      <rPr>
        <sz val="8"/>
        <rFont val="맑은 고딕"/>
        <family val="3"/>
        <charset val="129"/>
      </rPr>
      <t xml:space="preserve">
① 여비의 지급대상은 당초 계획서에 포함되거나 계획을 변경하여 연구과제를 참여하고 있는 연구책임자(공동연구원 포함)와 참여연구원으로 한다.
② 본교의 모든 교직원 및 연구원은 본교 여비 규정의 여비 지급 구분표&lt;별표 4&gt;에 따라직급을 구분하며, 이중 공무원의 경우「공무원 여비 규정」을 적용한다.
③ &lt;별표 4&gt;에 해당되지 않는 비전임 교원은 발령 시 직급(교수, 부교수, 조교수)에 따라 적용 할 수 있으며, 별도의 직급 구분이 없는 시간강사와 산학협력중점교원은 조교수급으로적용할 수 있다.
④ 총장발령 연구원인 책임연구원은 &lt;별표 4&gt;의 제2호 나목, 선임연구원은 &lt;별표 4&gt;의 제3호 가목으로 적용할 수 있으며, 직급이 구분되지 않는 경우 제3호의 나로 분류한다.
⑤ &lt;별표 4&gt;에 해당하지 않은 외부소속(기업 및 정부출연기관 등)인 자가 본교 과제에 참여하는 경우 직위 및 업무 중요도를 고려하여 본교 여비등급을 적용한다.
</t>
    </r>
    <r>
      <rPr>
        <b/>
        <sz val="8"/>
        <rFont val="맑은 고딕"/>
        <family val="3"/>
        <charset val="129"/>
      </rPr>
      <t>3) 집행원칙</t>
    </r>
    <r>
      <rPr>
        <sz val="8"/>
        <rFont val="맑은 고딕"/>
        <family val="3"/>
        <charset val="129"/>
      </rPr>
      <t xml:space="preserve">
① 여비는 연구기간 내 지급을 원칙으로 한다. 단, 지원기관의 지침에 명시되거나 승인이있는 경우에는 연구기간 내 출장에 한하여 지원기관 정산보고서 제출일 전까지 지급할 수있다.
② 출장자가 여비 중 운임과 숙박비를 결제할 때에는 연구비카드를 원칙으로 하며, 연구비카드가 없는 경우 「여신전문금융업법」에 따르는 법인카드를 사용하여야 한다. 단, 카드발급 지연 등 특별한 사유가 있는 경우에는 그러하지 아니한다.
③ 출장자에게 지급되어야 하는 여비는 대리인이 수령할 수 없으며, 출장자 개인 명의의 통장으로 이체하여 지급함을 원칙으로 한다.
</t>
    </r>
    <r>
      <rPr>
        <b/>
        <sz val="8"/>
        <rFont val="맑은 고딕"/>
        <family val="3"/>
        <charset val="129"/>
      </rPr>
      <t>4) 집행절차</t>
    </r>
    <r>
      <rPr>
        <sz val="8"/>
        <rFont val="맑은 고딕"/>
        <family val="3"/>
        <charset val="129"/>
      </rPr>
      <t xml:space="preserve">
① 여비는 출장 전에 출장신청서와 출장관련 서류를 산학협력단 분원(소) 또는 관리기관으로 제출한다.
② 실비정산을 해야 하는 여비에 대하여 출장자는 </t>
    </r>
    <r>
      <rPr>
        <u/>
        <sz val="8"/>
        <rFont val="맑은 고딕"/>
        <family val="3"/>
        <charset val="129"/>
      </rPr>
      <t>국내출장의 경우 출장 도착일로부터 1주일이내, 국외출장의 경우 2주일 이내에 세부 증빙을 첨부하여 연구비 청구</t>
    </r>
    <r>
      <rPr>
        <sz val="8"/>
        <rFont val="맑은 고딕"/>
        <family val="3"/>
        <charset val="129"/>
      </rPr>
      <t xml:space="preserve">를 해야 한다.
</t>
    </r>
    <r>
      <rPr>
        <b/>
        <sz val="8"/>
        <rFont val="맑은 고딕"/>
        <family val="3"/>
        <charset val="129"/>
      </rPr>
      <t>5) 여비의 계산</t>
    </r>
    <r>
      <rPr>
        <sz val="8"/>
        <rFont val="맑은 고딕"/>
        <family val="3"/>
        <charset val="129"/>
      </rPr>
      <t xml:space="preserve">
① 여비는 운임, 일비, 숙박비, 식비, 이전비 및 준비금으로 나누어지며, 그 기준은 본교 여비 규정을 따른다.
② 숙박비나 식비 등 체재비를 외부에서 지원하는 경우에는 해당 체재비를 공제하여 신청하여야 하며, 식비를 일부 지원하는 경우, 본교 기준의 1일(日) 식비에서 3분의 1로 나누어 (1식(食)) 해당 식비를 계산하여 신청할 수 있다.
③ </t>
    </r>
    <r>
      <rPr>
        <u/>
        <sz val="8"/>
        <rFont val="맑은 고딕"/>
        <family val="3"/>
        <charset val="129"/>
      </rPr>
      <t>부득이한 사유로 숙박비의 상한액 및 지급받은 식비(국내 여행의 경우 식비는 제외한다)를 초과하여 여비를 지출하였을 때에는 국내 여행의 경우에는 숙박비 상한액의 10분의 3을, 국외 여행의 경우에는 숙박비 및 식비의 2분의 1을 넘지 아니하는 범위</t>
    </r>
    <r>
      <rPr>
        <sz val="8"/>
        <rFont val="맑은 고딕"/>
        <family val="3"/>
        <charset val="129"/>
      </rPr>
      <t xml:space="preserve">에서 여비를 추가로 지급할 수 있다. </t>
    </r>
    <r>
      <rPr>
        <u/>
        <sz val="8"/>
        <rFont val="맑은 고딕"/>
        <family val="3"/>
        <charset val="129"/>
      </rPr>
      <t>&lt;개정 2023. 1. 20.&gt;</t>
    </r>
    <r>
      <rPr>
        <sz val="8"/>
        <rFont val="맑은 고딕"/>
        <family val="3"/>
        <charset val="129"/>
      </rPr>
      <t>.  다만, 학회 등 주최기관에서 지정한 숙소에서 반드시 숙박하여야 하는 등 부득이한 사유를 입증할 수 있는 서류를 첨부하여야 한다.</t>
    </r>
    <phoneticPr fontId="14" type="noConversion"/>
  </si>
  <si>
    <t>7-2</t>
    <phoneticPr fontId="14" type="noConversion"/>
  </si>
  <si>
    <t>※ 본 신청서는 대외지급수단의 휴대반출에 따른 근거서류로 활용할 수 없습니다.</t>
    <phoneticPr fontId="97" type="noConversion"/>
  </si>
  <si>
    <t>※ 본 신청서는 외국환통계자료로 활용하며 과세자료로 국세청에 통보될 수 있습니다.</t>
    <phoneticPr fontId="97" type="noConversion"/>
  </si>
  <si>
    <r>
      <t xml:space="preserve">위 사실을 확인함                               </t>
    </r>
    <r>
      <rPr>
        <b/>
        <sz val="9"/>
        <color rgb="FF0000FF"/>
        <rFont val="맑은 고딕"/>
        <family val="3"/>
        <charset val="129"/>
        <scheme val="minor"/>
      </rPr>
      <t xml:space="preserve">농 협 은 행 </t>
    </r>
    <r>
      <rPr>
        <b/>
        <sz val="9"/>
        <color rgb="FF000000"/>
        <rFont val="맑은 고딕"/>
        <family val="3"/>
        <charset val="129"/>
        <scheme val="minor"/>
      </rPr>
      <t>장 (인)</t>
    </r>
    <phoneticPr fontId="97" type="noConversion"/>
  </si>
  <si>
    <t>신청인(Applicant) :                                             (인 또는 서명)</t>
    <phoneticPr fontId="97" type="noConversion"/>
  </si>
  <si>
    <t>□ 본인은 수수료 결제시 NH포인트 사용을 신청합니다.(중계은행 수수료 및 전신료 적용불가)</t>
    <phoneticPr fontId="97" type="noConversion"/>
  </si>
  <si>
    <t>① 대리납부의 대상이 되는 용역의 대가는 다음과 같이 계산한다.
 1. 거래당사자간에 부가가치세액의 징수 및 부담에 대하여 별도의 계약이 있는 경우에는 해당 계약에 의한다.
 2. 부가가치세액의 징수 및 부담에 대하여 별도의 계약이 없이 용역대가의 전액을 지급하는 때에는 해당 용역대가에 부가가치세가 제외되어 있는 것으로 하여 계산한다.
 3. 부가가치세액의 징수 및 부담에 대하여 별도의 계약이 없이 용역대가에서 부가가치세액을 공제하여 지급하는 때에는 해당 용역대가에 부가가치세가 포함되어 있는 것으로 하여 계산한다. 
② 용역의 대가를 외화로 지급하는 때에는 다음과 같이 계산한 금액을 그 대가로 한다.
 1. 원화를 외화로 매입하여 지급하는 경우에는 지급일 현재의 대고객외국환매도율에 의하여 계산한 금액
 2. 보유 중인 외화로 지급하는 경우에는 지급일 현재의 기준환율 또는 재정환율에 의하여 계산한 금액</t>
    <phoneticPr fontId="97" type="noConversion"/>
  </si>
  <si>
    <t>□ 본인은 귀행을 거래외국환은행으로 지정(변경)하고자 합니다.</t>
    <phoneticPr fontId="97" type="noConversion"/>
  </si>
  <si>
    <r>
      <rPr>
        <sz val="11"/>
        <color theme="1"/>
        <rFont val="맑은 고딕"/>
        <family val="3"/>
        <charset val="129"/>
      </rPr>
      <t>■</t>
    </r>
    <r>
      <rPr>
        <sz val="9.9"/>
        <color theme="1"/>
        <rFont val="맑은 고딕"/>
        <family val="3"/>
        <charset val="129"/>
      </rPr>
      <t xml:space="preserve"> </t>
    </r>
    <r>
      <rPr>
        <sz val="11"/>
        <rFont val="돋움"/>
        <family val="3"/>
        <charset val="129"/>
      </rPr>
      <t>부가가치세 집행기준 52-95-5 대리납부 대상 용역대가의 계산 방법</t>
    </r>
    <phoneticPr fontId="97" type="noConversion"/>
  </si>
  <si>
    <t xml:space="preserve">   자금동결, 송금지연 및 반환될 수 있음을 확인합니다.</t>
    <phoneticPr fontId="97" type="noConversion"/>
  </si>
  <si>
    <r>
      <rPr>
        <sz val="9"/>
        <color rgb="FF000000"/>
        <rFont val="Segoe UI Symbol"/>
        <family val="3"/>
      </rPr>
      <t>☑</t>
    </r>
    <r>
      <rPr>
        <sz val="9"/>
        <color rgb="FF000000"/>
        <rFont val="Calibri"/>
        <family val="3"/>
      </rPr>
      <t xml:space="preserve"> </t>
    </r>
    <r>
      <rPr>
        <sz val="9"/>
        <color rgb="FF000000"/>
        <rFont val="맑은 고딕"/>
        <family val="3"/>
        <charset val="129"/>
        <scheme val="minor"/>
      </rPr>
      <t>본 거래는 글로벌 경제제재(OFAC 등) 대상자/국가와 관련이 없으며, 경제제재 대상자/국가와 직·간접적으로 관련된 경우</t>
    </r>
    <phoneticPr fontId="97" type="noConversion"/>
  </si>
  <si>
    <r>
      <rPr>
        <sz val="9"/>
        <color rgb="FF000000"/>
        <rFont val="Segoe UI Symbol"/>
        <family val="2"/>
      </rPr>
      <t>☑</t>
    </r>
    <r>
      <rPr>
        <sz val="9"/>
        <color rgb="FF000000"/>
        <rFont val="맑은 고딕"/>
        <family val="3"/>
        <charset val="129"/>
        <scheme val="minor"/>
      </rPr>
      <t xml:space="preserve"> 당해</t>
    </r>
    <r>
      <rPr>
        <sz val="9"/>
        <color rgb="FF000000"/>
        <rFont val="Calibri"/>
        <family val="3"/>
      </rPr>
      <t xml:space="preserve"> </t>
    </r>
    <r>
      <rPr>
        <sz val="9"/>
        <color rgb="FF000000"/>
        <rFont val="맑은 고딕"/>
        <family val="3"/>
        <charset val="129"/>
        <scheme val="minor"/>
      </rPr>
      <t>송금과</t>
    </r>
    <r>
      <rPr>
        <sz val="9"/>
        <color rgb="FF000000"/>
        <rFont val="Calibri"/>
        <family val="3"/>
      </rPr>
      <t xml:space="preserve"> </t>
    </r>
    <r>
      <rPr>
        <sz val="9"/>
        <color rgb="FF000000"/>
        <rFont val="맑은 고딕"/>
        <family val="3"/>
        <charset val="129"/>
        <scheme val="minor"/>
      </rPr>
      <t>관련하여</t>
    </r>
    <r>
      <rPr>
        <sz val="9"/>
        <color rgb="FF000000"/>
        <rFont val="Calibri"/>
        <family val="3"/>
      </rPr>
      <t xml:space="preserve"> </t>
    </r>
    <r>
      <rPr>
        <sz val="9"/>
        <color rgb="FF000000"/>
        <rFont val="맑은 고딕"/>
        <family val="3"/>
        <charset val="129"/>
        <scheme val="minor"/>
      </rPr>
      <t>해외은행</t>
    </r>
    <r>
      <rPr>
        <sz val="9"/>
        <color rgb="FF000000"/>
        <rFont val="Calibri"/>
        <family val="3"/>
      </rPr>
      <t xml:space="preserve"> </t>
    </r>
    <r>
      <rPr>
        <sz val="9"/>
        <color rgb="FF000000"/>
        <rFont val="맑은 고딕"/>
        <family val="3"/>
        <charset val="129"/>
        <scheme val="minor"/>
      </rPr>
      <t>앞으로</t>
    </r>
    <r>
      <rPr>
        <sz val="9"/>
        <color rgb="FF000000"/>
        <rFont val="Calibri"/>
        <family val="3"/>
      </rPr>
      <t xml:space="preserve"> </t>
    </r>
    <r>
      <rPr>
        <sz val="9"/>
        <color rgb="FF000000"/>
        <rFont val="맑은 고딕"/>
        <family val="3"/>
        <charset val="129"/>
        <scheme val="minor"/>
      </rPr>
      <t>위에</t>
    </r>
    <r>
      <rPr>
        <sz val="9"/>
        <color rgb="FF000000"/>
        <rFont val="Calibri"/>
        <family val="3"/>
      </rPr>
      <t xml:space="preserve"> </t>
    </r>
    <r>
      <rPr>
        <sz val="9"/>
        <color rgb="FF000000"/>
        <rFont val="맑은 고딕"/>
        <family val="3"/>
        <charset val="129"/>
        <scheme val="minor"/>
      </rPr>
      <t>기재하신</t>
    </r>
    <r>
      <rPr>
        <sz val="9"/>
        <color rgb="FF000000"/>
        <rFont val="Calibri"/>
        <family val="3"/>
      </rPr>
      <t xml:space="preserve"> </t>
    </r>
    <r>
      <rPr>
        <sz val="9"/>
        <color rgb="FF000000"/>
        <rFont val="맑은 고딕"/>
        <family val="3"/>
        <charset val="129"/>
        <scheme val="minor"/>
      </rPr>
      <t>정보가</t>
    </r>
    <r>
      <rPr>
        <sz val="9"/>
        <color rgb="FF000000"/>
        <rFont val="Calibri"/>
        <family val="3"/>
      </rPr>
      <t xml:space="preserve"> </t>
    </r>
    <r>
      <rPr>
        <sz val="9"/>
        <color rgb="FF000000"/>
        <rFont val="맑은 고딕"/>
        <family val="3"/>
        <charset val="129"/>
        <scheme val="minor"/>
      </rPr>
      <t>제공됨에</t>
    </r>
    <r>
      <rPr>
        <sz val="9"/>
        <color rgb="FF000000"/>
        <rFont val="Calibri"/>
        <family val="3"/>
      </rPr>
      <t xml:space="preserve"> </t>
    </r>
    <r>
      <rPr>
        <sz val="9"/>
        <color rgb="FF000000"/>
        <rFont val="맑은 고딕"/>
        <family val="3"/>
        <charset val="129"/>
        <scheme val="minor"/>
      </rPr>
      <t>동의합니다</t>
    </r>
    <r>
      <rPr>
        <sz val="9"/>
        <color rgb="FF000000"/>
        <rFont val="Calibri"/>
        <family val="3"/>
      </rPr>
      <t>.</t>
    </r>
    <phoneticPr fontId="97" type="noConversion"/>
  </si>
  <si>
    <t>서울대학교 산학협력단</t>
    <phoneticPr fontId="97" type="noConversion"/>
  </si>
  <si>
    <r>
      <rPr>
        <sz val="9"/>
        <color rgb="FF000000"/>
        <rFont val="Segoe UI Symbol"/>
        <family val="2"/>
      </rPr>
      <t>☑</t>
    </r>
    <r>
      <rPr>
        <sz val="9"/>
        <color rgb="FF000000"/>
        <rFont val="맑은 고딕"/>
        <family val="3"/>
        <charset val="129"/>
        <scheme val="minor"/>
      </rPr>
      <t xml:space="preserve"> 본인은</t>
    </r>
    <r>
      <rPr>
        <sz val="9"/>
        <color rgb="FF000000"/>
        <rFont val="Calibri"/>
        <family val="3"/>
      </rPr>
      <t xml:space="preserve"> </t>
    </r>
    <r>
      <rPr>
        <sz val="9"/>
        <color rgb="FF000000"/>
        <rFont val="맑은 고딕"/>
        <family val="3"/>
        <charset val="129"/>
        <scheme val="minor"/>
      </rPr>
      <t>귀행</t>
    </r>
    <r>
      <rPr>
        <sz val="9"/>
        <color rgb="FF000000"/>
        <rFont val="Calibri"/>
        <family val="3"/>
      </rPr>
      <t xml:space="preserve"> </t>
    </r>
    <r>
      <rPr>
        <sz val="9"/>
        <color rgb="FF000000"/>
        <rFont val="맑은 고딕"/>
        <family val="3"/>
        <charset val="129"/>
        <scheme val="minor"/>
      </rPr>
      <t>영업점에</t>
    </r>
    <r>
      <rPr>
        <sz val="9"/>
        <color rgb="FF000000"/>
        <rFont val="Calibri"/>
        <family val="3"/>
      </rPr>
      <t xml:space="preserve"> </t>
    </r>
    <r>
      <rPr>
        <sz val="9"/>
        <color rgb="FF000000"/>
        <rFont val="맑은 고딕"/>
        <family val="3"/>
        <charset val="129"/>
        <scheme val="minor"/>
      </rPr>
      <t>비치된</t>
    </r>
    <r>
      <rPr>
        <sz val="9"/>
        <color rgb="FF000000"/>
        <rFont val="Calibri"/>
        <family val="3"/>
      </rPr>
      <t xml:space="preserve"> </t>
    </r>
    <r>
      <rPr>
        <sz val="9"/>
        <color rgb="FF000000"/>
        <rFont val="맑은 고딕"/>
        <family val="3"/>
        <charset val="129"/>
        <scheme val="minor"/>
      </rPr>
      <t>외환거래</t>
    </r>
    <r>
      <rPr>
        <sz val="9"/>
        <color rgb="FF000000"/>
        <rFont val="Calibri"/>
        <family val="3"/>
      </rPr>
      <t xml:space="preserve"> </t>
    </r>
    <r>
      <rPr>
        <sz val="9"/>
        <color rgb="FF000000"/>
        <rFont val="맑은 고딕"/>
        <family val="3"/>
        <charset val="129"/>
        <scheme val="minor"/>
      </rPr>
      <t>기본약관을</t>
    </r>
    <r>
      <rPr>
        <sz val="9"/>
        <color rgb="FF000000"/>
        <rFont val="Calibri"/>
        <family val="3"/>
      </rPr>
      <t xml:space="preserve"> </t>
    </r>
    <r>
      <rPr>
        <sz val="9"/>
        <color rgb="FF000000"/>
        <rFont val="맑은 고딕"/>
        <family val="3"/>
        <charset val="129"/>
        <scheme val="minor"/>
      </rPr>
      <t>열람하고</t>
    </r>
    <r>
      <rPr>
        <sz val="9"/>
        <color rgb="FF000000"/>
        <rFont val="Calibri"/>
        <family val="3"/>
      </rPr>
      <t xml:space="preserve"> </t>
    </r>
    <r>
      <rPr>
        <sz val="9"/>
        <color rgb="FF000000"/>
        <rFont val="맑은 고딕"/>
        <family val="3"/>
        <charset val="129"/>
        <scheme val="minor"/>
      </rPr>
      <t>그</t>
    </r>
    <r>
      <rPr>
        <sz val="9"/>
        <color rgb="FF000000"/>
        <rFont val="Calibri"/>
        <family val="3"/>
      </rPr>
      <t xml:space="preserve"> </t>
    </r>
    <r>
      <rPr>
        <sz val="9"/>
        <color rgb="FF000000"/>
        <rFont val="맑은 고딕"/>
        <family val="3"/>
        <charset val="129"/>
        <scheme val="minor"/>
      </rPr>
      <t>내용에</t>
    </r>
    <r>
      <rPr>
        <sz val="9"/>
        <color rgb="FF000000"/>
        <rFont val="Calibri"/>
        <family val="3"/>
      </rPr>
      <t xml:space="preserve"> </t>
    </r>
    <r>
      <rPr>
        <sz val="9"/>
        <color rgb="FF000000"/>
        <rFont val="맑은 고딕"/>
        <family val="3"/>
        <charset val="129"/>
        <scheme val="minor"/>
      </rPr>
      <t>따를</t>
    </r>
    <r>
      <rPr>
        <sz val="9"/>
        <color rgb="FF000000"/>
        <rFont val="Calibri"/>
        <family val="3"/>
      </rPr>
      <t xml:space="preserve"> </t>
    </r>
    <r>
      <rPr>
        <sz val="9"/>
        <color rgb="FF000000"/>
        <rFont val="맑은 고딕"/>
        <family val="3"/>
        <charset val="129"/>
        <scheme val="minor"/>
      </rPr>
      <t>것을</t>
    </r>
    <r>
      <rPr>
        <sz val="9"/>
        <color rgb="FF000000"/>
        <rFont val="Calibri"/>
        <family val="3"/>
      </rPr>
      <t xml:space="preserve"> </t>
    </r>
    <r>
      <rPr>
        <sz val="9"/>
        <color rgb="FF000000"/>
        <rFont val="맑은 고딕"/>
        <family val="3"/>
        <charset val="129"/>
        <scheme val="minor"/>
      </rPr>
      <t>확약하며</t>
    </r>
    <r>
      <rPr>
        <sz val="9"/>
        <color rgb="FF000000"/>
        <rFont val="Calibri"/>
        <family val="3"/>
      </rPr>
      <t xml:space="preserve"> </t>
    </r>
    <r>
      <rPr>
        <sz val="9"/>
        <color rgb="FF000000"/>
        <rFont val="맑은 고딕"/>
        <family val="3"/>
        <charset val="129"/>
        <scheme val="minor"/>
      </rPr>
      <t>위와</t>
    </r>
    <r>
      <rPr>
        <sz val="9"/>
        <color rgb="FF000000"/>
        <rFont val="Calibri"/>
        <family val="3"/>
      </rPr>
      <t xml:space="preserve"> </t>
    </r>
    <r>
      <rPr>
        <sz val="9"/>
        <color rgb="FF000000"/>
        <rFont val="맑은 고딕"/>
        <family val="3"/>
        <charset val="129"/>
        <scheme val="minor"/>
      </rPr>
      <t>같이</t>
    </r>
    <r>
      <rPr>
        <sz val="9"/>
        <color rgb="FF000000"/>
        <rFont val="Calibri"/>
        <family val="3"/>
      </rPr>
      <t xml:space="preserve"> </t>
    </r>
    <r>
      <rPr>
        <sz val="9"/>
        <color rgb="FF000000"/>
        <rFont val="맑은 고딕"/>
        <family val="3"/>
        <charset val="129"/>
        <scheme val="minor"/>
      </rPr>
      <t>지급</t>
    </r>
    <r>
      <rPr>
        <sz val="9"/>
        <color rgb="FF000000"/>
        <rFont val="Calibri"/>
        <family val="3"/>
      </rPr>
      <t xml:space="preserve"> </t>
    </r>
    <r>
      <rPr>
        <sz val="9"/>
        <color rgb="FF000000"/>
        <rFont val="맑은 고딕"/>
        <family val="3"/>
        <charset val="129"/>
        <scheme val="minor"/>
      </rPr>
      <t>신청합니다</t>
    </r>
    <r>
      <rPr>
        <sz val="9"/>
        <color rgb="FF000000"/>
        <rFont val="Calibri"/>
        <family val="3"/>
      </rPr>
      <t>.</t>
    </r>
    <phoneticPr fontId="97" type="noConversion"/>
  </si>
  <si>
    <t xml:space="preserve">                                   (인)</t>
    <phoneticPr fontId="97" type="noConversion"/>
  </si>
  <si>
    <t xml:space="preserve">                                       (인 또는 서명)</t>
    <phoneticPr fontId="97" type="noConversion"/>
  </si>
  <si>
    <t>신청인(Applicant)</t>
    <phoneticPr fontId="97" type="noConversion"/>
  </si>
  <si>
    <t xml:space="preserve">확인
</t>
    <phoneticPr fontId="97" type="noConversion"/>
  </si>
  <si>
    <t xml:space="preserve"> 본인은 기재사실 또는 제출서류 등에 허위사실이나 
 업무처리와 관련한 위법사항이 발견될 경우, 법적 책임을
 지게 될 수 있음을 인지하였습니다.</t>
    <phoneticPr fontId="97" type="noConversion"/>
  </si>
  <si>
    <t>① 비거주자 또는 외국법인의 재화·시설물 또는 권리를 우리나라에서 사용하고 그 대가를 지급하는 자는 공급받은 해당 용역을 과세사업에 사용하는 경우를 제외하고는 대리납부를 하여야 하나, 부가가치세가 면제되는 용역을 제공받은 경우에는 대리납부의무가 없다. 
② 재화·시설물 또는 권리란 부동산, 부동산상의 권리, 광업권, 조광권, 채석권, 선박, 항공기, 자동차, 건설기계, 기계, 설비, 장치, 운반구, 공구, 학술 또는 예술상의 저작물(영화필름을 포함)의 저작권, 특허권, 상표권, 의장, 모형, 도면, 비밀의 공식 또는 공정, 라디오·텔레비전·방송용 필름 및 테이프, 산업상·상업상 또는 과학상의 지식·경험 또는 숙련에 관한 정보, 우리나라 법에 따른 면허·허가 또는 이와 유사한 처분에 의하여 설정된 권리, 기타 이와 유사한 재화·시설물 또는 권리를 말한다</t>
    <phoneticPr fontId="97" type="noConversion"/>
  </si>
  <si>
    <r>
      <rPr>
        <b/>
        <u/>
        <sz val="9"/>
        <color theme="1"/>
        <rFont val="맑은 고딕"/>
        <family val="3"/>
        <charset val="129"/>
        <scheme val="minor"/>
      </rPr>
      <t>사전송금방식</t>
    </r>
    <r>
      <rPr>
        <sz val="9"/>
        <color theme="1"/>
        <rFont val="맑은 고딕"/>
        <family val="3"/>
        <charset val="129"/>
        <scheme val="minor"/>
      </rPr>
      <t xml:space="preserve">으로 </t>
    </r>
    <r>
      <rPr>
        <b/>
        <u/>
        <sz val="9"/>
        <color theme="1"/>
        <rFont val="맑은 고딕"/>
        <family val="3"/>
        <charset val="129"/>
        <scheme val="minor"/>
      </rPr>
      <t>미화 2만불을 초과</t>
    </r>
    <r>
      <rPr>
        <sz val="9"/>
        <color theme="1"/>
        <rFont val="맑은 고딕"/>
        <family val="3"/>
        <charset val="129"/>
        <scheme val="minor"/>
      </rPr>
      <t xml:space="preserve">하는 수입대금을 지급한 경우, </t>
    </r>
    <r>
      <rPr>
        <b/>
        <u/>
        <sz val="9"/>
        <color theme="1"/>
        <rFont val="맑은 고딕"/>
        <family val="3"/>
        <charset val="129"/>
        <scheme val="minor"/>
      </rPr>
      <t>대응수입을 이행하거나 지급한 자금을 반환</t>
    </r>
    <r>
      <rPr>
        <sz val="9"/>
        <color theme="1"/>
        <rFont val="맑은 고딕"/>
        <family val="3"/>
        <charset val="129"/>
        <scheme val="minor"/>
      </rPr>
      <t xml:space="preserve">받아야 하며, 
대금 지급 후 </t>
    </r>
    <r>
      <rPr>
        <b/>
        <u/>
        <sz val="9"/>
        <color theme="1"/>
        <rFont val="맑은 고딕"/>
        <family val="3"/>
        <charset val="129"/>
        <scheme val="minor"/>
      </rPr>
      <t>1년을 초과하여 수입물품(선적서류)을 수령하는 경우</t>
    </r>
    <r>
      <rPr>
        <sz val="9"/>
        <color theme="1"/>
        <rFont val="맑은 고딕"/>
        <family val="3"/>
        <charset val="129"/>
        <scheme val="minor"/>
      </rPr>
      <t xml:space="preserve">에는 </t>
    </r>
    <r>
      <rPr>
        <b/>
        <u/>
        <sz val="9"/>
        <color theme="1"/>
        <rFont val="맑은 고딕"/>
        <family val="3"/>
        <charset val="129"/>
        <scheme val="minor"/>
      </rPr>
      <t>한국은행</t>
    </r>
    <r>
      <rPr>
        <sz val="9"/>
        <color theme="1"/>
        <rFont val="맑은 고딕"/>
        <family val="3"/>
        <charset val="129"/>
        <scheme val="minor"/>
      </rPr>
      <t xml:space="preserve">에 신고하여야 합니다. </t>
    </r>
    <phoneticPr fontId="97" type="noConversion"/>
  </si>
  <si>
    <r>
      <rPr>
        <sz val="11"/>
        <color theme="1"/>
        <rFont val="맑은 고딕"/>
        <family val="3"/>
        <charset val="129"/>
      </rPr>
      <t>■</t>
    </r>
    <r>
      <rPr>
        <sz val="9.9"/>
        <color theme="1"/>
        <rFont val="맑은 고딕"/>
        <family val="3"/>
        <charset val="129"/>
      </rPr>
      <t xml:space="preserve"> </t>
    </r>
    <r>
      <rPr>
        <sz val="11"/>
        <rFont val="돋움"/>
        <family val="3"/>
        <charset val="129"/>
      </rPr>
      <t>부가가치세 집행기준 52-95-4 대리납부 대상</t>
    </r>
    <phoneticPr fontId="97" type="noConversion"/>
  </si>
  <si>
    <t xml:space="preserve">   현재 수출계약 미체결</t>
    <phoneticPr fontId="97" type="noConversion"/>
  </si>
  <si>
    <t>현재 수출계약 체결</t>
    <phoneticPr fontId="97" type="noConversion"/>
  </si>
  <si>
    <t>중계무역</t>
    <phoneticPr fontId="97" type="noConversion"/>
  </si>
  <si>
    <t>외국 인수수입</t>
    <phoneticPr fontId="97" type="noConversion"/>
  </si>
  <si>
    <t>※ 부가가치세 계좌: 농협은행 079-17-065704 서울대학교 산학협력단</t>
    <phoneticPr fontId="97" type="noConversion"/>
  </si>
  <si>
    <t>수입물품을 국내반입 없이 
제3국으로 수출하는 경우</t>
    <phoneticPr fontId="97" type="noConversion"/>
  </si>
  <si>
    <t>수입물품을 국내반입 없이 
해외에서 인수하는 경우</t>
    <phoneticPr fontId="97" type="noConversion"/>
  </si>
  <si>
    <t>수입물품을 국내에서 인수하는 경우</t>
    <phoneticPr fontId="97" type="noConversion"/>
  </si>
  <si>
    <t>무역거래 형태</t>
    <phoneticPr fontId="97" type="noConversion"/>
  </si>
  <si>
    <t>※ 대리납부에 해당하는 경우 용역대가(환전수수료 등 제외)의 10%를 산학협력단 부가가치세 계좌로 
   함께 청구하여 주시기 바랍니다.</t>
    <phoneticPr fontId="97" type="noConversion"/>
  </si>
  <si>
    <r>
      <t>수령완료</t>
    </r>
    <r>
      <rPr>
        <b/>
        <sz val="6"/>
        <color theme="0" tint="-0.499984740745262"/>
        <rFont val="맑은 고딕"/>
        <family val="3"/>
        <charset val="129"/>
        <scheme val="minor"/>
      </rPr>
      <t xml:space="preserve"> (사후 송금방식)</t>
    </r>
    <phoneticPr fontId="97" type="noConversion"/>
  </si>
  <si>
    <t>1년 이내</t>
    <phoneticPr fontId="97" type="noConversion"/>
  </si>
  <si>
    <r>
      <t xml:space="preserve">대응수입예정일
</t>
    </r>
    <r>
      <rPr>
        <sz val="8"/>
        <color theme="0" tint="-0.499984740745262"/>
        <rFont val="맑은 고딕"/>
        <family val="3"/>
        <charset val="129"/>
        <scheme val="minor"/>
      </rPr>
      <t>물품(선적서류)수령 예정일</t>
    </r>
    <phoneticPr fontId="97" type="noConversion"/>
  </si>
  <si>
    <r>
      <t xml:space="preserve">사후 송금방식 (수입신고필증이 있음)
</t>
    </r>
    <r>
      <rPr>
        <b/>
        <sz val="6"/>
        <color theme="0" tint="-0.499984740745262"/>
        <rFont val="맑은 고딕"/>
        <family val="3"/>
        <charset val="129"/>
        <scheme val="minor"/>
      </rPr>
      <t>국내 통관(물품 인수) 후 수입 대금 지급</t>
    </r>
    <phoneticPr fontId="97" type="noConversion"/>
  </si>
  <si>
    <r>
      <t xml:space="preserve">사전 송금방식 (수입신고필증이 없음)
</t>
    </r>
    <r>
      <rPr>
        <b/>
        <sz val="6"/>
        <color theme="0" tint="-0.499984740745262"/>
        <rFont val="맑은 고딕"/>
        <family val="3"/>
        <charset val="129"/>
        <scheme val="minor"/>
      </rPr>
      <t>국내 통관(물품 인수) 전 수입 대금 지급</t>
    </r>
    <phoneticPr fontId="97" type="noConversion"/>
  </si>
  <si>
    <t>대금결제방식</t>
    <phoneticPr fontId="97" type="noConversion"/>
  </si>
  <si>
    <t>※ 세무조사 결과에 따라 해외위탁연구비에 대하여 정산과 집행내역의 보고가 수행된다는 사실만으로 
   대리납부 대상에서 제외할 수 없습니다.</t>
    <phoneticPr fontId="97" type="noConversion"/>
  </si>
  <si>
    <t xml:space="preserve">        </t>
    <phoneticPr fontId="97" type="noConversion"/>
  </si>
  <si>
    <t>수입대금 송금시 필수 기재사항</t>
    <phoneticPr fontId="97" type="noConversion"/>
  </si>
  <si>
    <t>① 용역 등의 제공자가 국내사업장이 없는 비거주자 또는 외국법인이거나, 국내사업장이 있더라도 국내사업장과 관련 없는 용역 등을 공급하는 비거주자 또는 외국법인이어야 한다. 
② 해당 용역 등이 부가가치세가 과세되는 것이어야 한다. 
③ 해당 용역 등이 국내에서 사용 또는 소비되어야 한다. 
④ 제공받은 용역 등이 부가가치세가 과세되지 아니하는 사업에 사용 또는 소비되어야 한다.
(부가법 제39조에 따라 매입세액이 공제되지 아니하는 용역 등을 공급받는 경우 포함)</t>
    <phoneticPr fontId="97" type="noConversion"/>
  </si>
  <si>
    <r>
      <rPr>
        <sz val="11"/>
        <color theme="1"/>
        <rFont val="맑은 고딕"/>
        <family val="3"/>
        <charset val="129"/>
      </rPr>
      <t>■</t>
    </r>
    <r>
      <rPr>
        <sz val="9.9"/>
        <color theme="1"/>
        <rFont val="맑은 고딕"/>
        <family val="3"/>
        <charset val="129"/>
      </rPr>
      <t xml:space="preserve"> </t>
    </r>
    <r>
      <rPr>
        <sz val="11"/>
        <rFont val="돋움"/>
        <family val="3"/>
        <charset val="129"/>
      </rPr>
      <t>부가가치세 집행기준 52-95-3 대리납부 적용 요건</t>
    </r>
    <phoneticPr fontId="97" type="noConversion"/>
  </si>
  <si>
    <t>신고(수리)번호</t>
    <phoneticPr fontId="97" type="noConversion"/>
  </si>
  <si>
    <t>위 항목 모두에 “Yes”에 체크한 경우 부가가치세 대리납부 대상에 해당되오니 대리납부 금액을 책정하여 
지출하여 주시기 바랍니다.</t>
    <phoneticPr fontId="97" type="noConversion"/>
  </si>
  <si>
    <t xml:space="preserve">       63(재외동포 국내재산반출)                   75(해외이주비)                              기타 지정항목(                        )</t>
    <phoneticPr fontId="97" type="noConversion"/>
  </si>
  <si>
    <t xml:space="preserve">       01(거주자 지급증빙 미제출)                  02(해외유학생(체재자) 경비)              08(외국인 급여 등) </t>
    <phoneticPr fontId="97" type="noConversion"/>
  </si>
  <si>
    <t>거래외국환은행 
지정항목</t>
    <phoneticPr fontId="97" type="noConversion"/>
  </si>
  <si>
    <t>필수 추가정보 기재 (학생정보, 송금목적코드 등)</t>
    <phoneticPr fontId="97" type="noConversion"/>
  </si>
  <si>
    <t>직접 지정하고자 하는 경우에만 작성</t>
    <phoneticPr fontId="97" type="noConversion"/>
  </si>
  <si>
    <r>
      <t>중계은행</t>
    </r>
    <r>
      <rPr>
        <sz val="8"/>
        <color rgb="FF000000"/>
        <rFont val="맑은 고딕"/>
        <family val="3"/>
        <charset val="129"/>
        <scheme val="minor"/>
      </rPr>
      <t xml:space="preserve"> 
(Intermediary Bank)</t>
    </r>
    <phoneticPr fontId="97" type="noConversion"/>
  </si>
  <si>
    <t>기
타
사
항</t>
    <phoneticPr fontId="97" type="noConversion"/>
  </si>
  <si>
    <t>Y
N</t>
    <phoneticPr fontId="97" type="noConversion"/>
  </si>
  <si>
    <r>
      <t xml:space="preserve">4. </t>
    </r>
    <r>
      <rPr>
        <b/>
        <sz val="10"/>
        <color theme="1"/>
        <rFont val="맑은 고딕"/>
        <family val="3"/>
        <charset val="129"/>
        <scheme val="minor"/>
      </rPr>
      <t>(장소)</t>
    </r>
    <r>
      <rPr>
        <sz val="10"/>
        <color theme="1"/>
        <rFont val="맑은 고딕"/>
        <family val="2"/>
        <charset val="129"/>
        <scheme val="minor"/>
      </rPr>
      <t xml:space="preserve"> 용역 및 재화를 국내에서 사용 또는 소비하는가?</t>
    </r>
    <phoneticPr fontId="97" type="noConversion"/>
  </si>
  <si>
    <t>추가 기재사항(해당하는 경우만 기재)</t>
    <phoneticPr fontId="97" type="noConversion"/>
  </si>
  <si>
    <t>① 대리납부 할 부가가치세액은 제공받는 용역 등의 공급시기에 관계없이 그 대가를 지급하는 때에 징수한다. 
② 대리납부대상 용역 등을 공급받기 전에 그 대가의 일부를 수회에 걸쳐 지급하는 경우에는 그 지급을 하는 때마다 대리납부세액을 징수한다.</t>
    <phoneticPr fontId="97" type="noConversion"/>
  </si>
  <si>
    <r>
      <rPr>
        <sz val="11"/>
        <color theme="1"/>
        <rFont val="맑은 고딕"/>
        <family val="3"/>
        <charset val="129"/>
      </rPr>
      <t>■</t>
    </r>
    <r>
      <rPr>
        <sz val="9.9"/>
        <color theme="1"/>
        <rFont val="맑은 고딕"/>
        <family val="3"/>
        <charset val="129"/>
      </rPr>
      <t xml:space="preserve"> </t>
    </r>
    <r>
      <rPr>
        <sz val="11"/>
        <rFont val="돋움"/>
        <family val="3"/>
        <charset val="129"/>
      </rPr>
      <t>부가가치세 집행기준 52-95-2 대리납부할 세액의 징수시기</t>
    </r>
    <phoneticPr fontId="97" type="noConversion"/>
  </si>
  <si>
    <t>(ABA NO. / Sort Code 등)</t>
    <phoneticPr fontId="97" type="noConversion"/>
  </si>
  <si>
    <t>국가별 필수코드</t>
    <phoneticPr fontId="97" type="noConversion"/>
  </si>
  <si>
    <t>SWIFT BIC</t>
    <phoneticPr fontId="97" type="noConversion"/>
  </si>
  <si>
    <r>
      <t xml:space="preserve"> 지점명 및 주소
</t>
    </r>
    <r>
      <rPr>
        <sz val="8"/>
        <color rgb="FF000000"/>
        <rFont val="맑은 고딕"/>
        <family val="3"/>
        <charset val="129"/>
        <scheme val="minor"/>
      </rPr>
      <t xml:space="preserve"> (Branch name, Address)</t>
    </r>
    <phoneticPr fontId="97" type="noConversion"/>
  </si>
  <si>
    <r>
      <t xml:space="preserve">수취은행 정보
</t>
    </r>
    <r>
      <rPr>
        <sz val="8"/>
        <color rgb="FF000000"/>
        <rFont val="맑은 고딕"/>
        <family val="3"/>
        <charset val="129"/>
        <scheme val="minor"/>
      </rPr>
      <t>(Beneficiary's Bank)</t>
    </r>
    <phoneticPr fontId="97" type="noConversion"/>
  </si>
  <si>
    <t>받으시는 분의 E-mail 기재 시 제공되며, 농협은행은 보안, 전송, 누설 등에 대한 책임을 지지 않습니다</t>
    <phoneticPr fontId="97" type="noConversion"/>
  </si>
  <si>
    <t>E-mail</t>
    <phoneticPr fontId="97" type="noConversion"/>
  </si>
  <si>
    <t>대리납부란 국내에 사업장이 없는 비거주자 또는 외국법인과 국내사업장이 있는 비거주자 또는 외국법인으로부터 용역 또는 권리(이하 “용역 등”이라 한다)(국내사업장과 관련 없는 용역을 제공하는 경우에 한함)을 공급받는 경우 해당 용역 등을 공급받은 자가 그 대가를 지급하는 시점에 국외의 공급자를 대리하여 부가가치세를 징수납부하는 것을 말한다.</t>
    <phoneticPr fontId="97" type="noConversion"/>
  </si>
  <si>
    <t>Y
N</t>
    <phoneticPr fontId="97" type="noConversion"/>
  </si>
  <si>
    <r>
      <t>3.</t>
    </r>
    <r>
      <rPr>
        <b/>
        <sz val="10"/>
        <color theme="1"/>
        <rFont val="맑은 고딕"/>
        <family val="3"/>
        <charset val="129"/>
        <scheme val="minor"/>
      </rPr>
      <t xml:space="preserve"> (과세용역)</t>
    </r>
    <r>
      <rPr>
        <sz val="10"/>
        <color theme="1"/>
        <rFont val="맑은 고딕"/>
        <family val="3"/>
        <charset val="129"/>
        <scheme val="minor"/>
      </rPr>
      <t xml:space="preserve"> 부가가치세 과세 대상 용역인가?
   ※ 개인에게 지급하는 인적용역소득(논문교정료 등)은 대리납부 대상이 아님
   ※ 업체에게 지급하는 분석료, 사용료, 사이트이용료, 장비사용료, 교정료 등은 대상임
                                                            또는</t>
    </r>
    <r>
      <rPr>
        <b/>
        <sz val="10"/>
        <color theme="1"/>
        <rFont val="맑은 고딕"/>
        <family val="3"/>
        <charset val="129"/>
        <scheme val="minor"/>
      </rPr>
      <t xml:space="preserve">
   (수입재화) </t>
    </r>
    <r>
      <rPr>
        <sz val="10"/>
        <color theme="1"/>
        <rFont val="맑은 고딕"/>
        <family val="3"/>
        <charset val="129"/>
        <scheme val="minor"/>
      </rPr>
      <t>관세청을 경유하지 않고 반입되는 재화인가?
   (관세청을 경유하지 않을 경우 Yes, 관세청 경유 시 No)
   ※ 수입 시 관세와 함께 부가가치세를 신고</t>
    </r>
    <r>
      <rPr>
        <sz val="10"/>
        <color theme="1"/>
        <rFont val="Tahoma"/>
        <family val="3"/>
        <charset val="1"/>
      </rPr>
      <t>‧</t>
    </r>
    <r>
      <rPr>
        <sz val="10"/>
        <color theme="1"/>
        <rFont val="맑은 고딕"/>
        <family val="3"/>
        <charset val="129"/>
        <scheme val="minor"/>
      </rPr>
      <t>납부하지 않는 경우 대리납부 대상임</t>
    </r>
    <phoneticPr fontId="97" type="noConversion"/>
  </si>
  <si>
    <t>TEL No.</t>
    <phoneticPr fontId="97" type="noConversion"/>
  </si>
  <si>
    <r>
      <t>주소 및 연락처</t>
    </r>
    <r>
      <rPr>
        <sz val="8"/>
        <color rgb="FF000000"/>
        <rFont val="맑은 고딕"/>
        <family val="3"/>
        <charset val="129"/>
        <scheme val="minor"/>
      </rPr>
      <t xml:space="preserve">
(Beneficiary’s Add)</t>
    </r>
    <phoneticPr fontId="97" type="noConversion"/>
  </si>
  <si>
    <r>
      <rPr>
        <sz val="11"/>
        <color theme="1"/>
        <rFont val="맑은 고딕"/>
        <family val="3"/>
        <charset val="129"/>
      </rPr>
      <t>■</t>
    </r>
    <r>
      <rPr>
        <sz val="9.9"/>
        <color theme="1"/>
        <rFont val="맑은 고딕"/>
        <family val="3"/>
        <charset val="129"/>
      </rPr>
      <t xml:space="preserve"> </t>
    </r>
    <r>
      <rPr>
        <sz val="11"/>
        <rFont val="돋움"/>
        <family val="3"/>
        <charset val="129"/>
      </rPr>
      <t>부가가치세 집행기준 52-95-1 대리납부</t>
    </r>
    <phoneticPr fontId="97" type="noConversion"/>
  </si>
  <si>
    <t>수취국가(Country)</t>
    <phoneticPr fontId="97" type="noConversion"/>
  </si>
  <si>
    <t xml:space="preserve">  </t>
    <phoneticPr fontId="97" type="noConversion"/>
  </si>
  <si>
    <r>
      <t xml:space="preserve">성명(업체명) 
</t>
    </r>
    <r>
      <rPr>
        <sz val="8"/>
        <color rgb="FF000000"/>
        <rFont val="맑은 고딕"/>
        <family val="3"/>
        <charset val="129"/>
        <scheme val="minor"/>
      </rPr>
      <t>(Beneficiary)</t>
    </r>
    <phoneticPr fontId="97" type="noConversion"/>
  </si>
  <si>
    <t>받
으
시
는
분</t>
    <phoneticPr fontId="97" type="noConversion"/>
  </si>
  <si>
    <r>
      <t xml:space="preserve">2. </t>
    </r>
    <r>
      <rPr>
        <b/>
        <sz val="10"/>
        <color theme="1"/>
        <rFont val="맑은 고딕"/>
        <family val="3"/>
        <charset val="129"/>
        <scheme val="minor"/>
      </rPr>
      <t>(거래상대방)</t>
    </r>
    <r>
      <rPr>
        <sz val="10"/>
        <color theme="1"/>
        <rFont val="맑은 고딕"/>
        <family val="2"/>
        <charset val="129"/>
        <scheme val="minor"/>
      </rPr>
      <t xml:space="preserve"> 송금대상은 국내사업장이 없는 해외법인 또는 사업자인가?
   ※ 국내사업장이 별도로 있더라도 국내사업장과 관련 없는 해외법인과의 거래인 경우 Yes</t>
    </r>
    <phoneticPr fontId="97" type="noConversion"/>
  </si>
  <si>
    <r>
      <t xml:space="preserve">      수취인</t>
    </r>
    <r>
      <rPr>
        <sz val="7"/>
        <color rgb="FF000000"/>
        <rFont val="맑은 고딕"/>
        <family val="3"/>
        <charset val="129"/>
        <scheme val="minor"/>
      </rPr>
      <t xml:space="preserve">(Beneficiary)     </t>
    </r>
    <r>
      <rPr>
        <sz val="8"/>
        <color rgb="FF000000"/>
        <rFont val="맑은 고딕"/>
        <family val="3"/>
        <charset val="129"/>
        <scheme val="minor"/>
      </rPr>
      <t xml:space="preserve">   신청인</t>
    </r>
    <r>
      <rPr>
        <sz val="7"/>
        <color rgb="FF000000"/>
        <rFont val="맑은 고딕"/>
        <family val="3"/>
        <charset val="129"/>
        <scheme val="minor"/>
      </rPr>
      <t>(Applicant)</t>
    </r>
    <r>
      <rPr>
        <sz val="8"/>
        <color rgb="FF000000"/>
        <rFont val="맑은 고딕"/>
        <family val="3"/>
        <charset val="129"/>
        <scheme val="minor"/>
      </rPr>
      <t xml:space="preserve"> </t>
    </r>
    <phoneticPr fontId="97" type="noConversion"/>
  </si>
  <si>
    <r>
      <t xml:space="preserve"> 중계은행수수료 부담</t>
    </r>
    <r>
      <rPr>
        <sz val="8"/>
        <color rgb="FF000000"/>
        <rFont val="맑은 고딕"/>
        <family val="3"/>
        <charset val="129"/>
        <scheme val="minor"/>
      </rPr>
      <t>(Charges)</t>
    </r>
    <phoneticPr fontId="97" type="noConversion"/>
  </si>
  <si>
    <r>
      <t xml:space="preserve">지급사유
</t>
    </r>
    <r>
      <rPr>
        <sz val="8"/>
        <color rgb="FF000000"/>
        <rFont val="맑은 고딕"/>
        <family val="3"/>
        <charset val="129"/>
        <scheme val="minor"/>
      </rPr>
      <t>(Purpose of Remittance)</t>
    </r>
    <phoneticPr fontId="97" type="noConversion"/>
  </si>
  <si>
    <r>
      <t>송금액</t>
    </r>
    <r>
      <rPr>
        <sz val="8"/>
        <color rgb="FF000000"/>
        <rFont val="맑은 고딕"/>
        <family val="3"/>
        <charset val="129"/>
        <scheme val="minor"/>
      </rPr>
      <t xml:space="preserve"> (Amount)</t>
    </r>
    <phoneticPr fontId="97" type="noConversion"/>
  </si>
  <si>
    <t>국내송금      실시간송금        KEB송금</t>
    <phoneticPr fontId="97" type="noConversion"/>
  </si>
  <si>
    <r>
      <t xml:space="preserve"> 해외송금       </t>
    </r>
    <r>
      <rPr>
        <sz val="8"/>
        <color rgb="FF000000"/>
        <rFont val="맑은 고딕"/>
        <family val="3"/>
        <charset val="129"/>
        <scheme val="minor"/>
      </rPr>
      <t xml:space="preserve">전신송금(T/T)         송금수표(D/D)          기타(                    )             </t>
    </r>
    <phoneticPr fontId="97" type="noConversion"/>
  </si>
  <si>
    <r>
      <t xml:space="preserve">송금방법
</t>
    </r>
    <r>
      <rPr>
        <sz val="8"/>
        <color rgb="FF000000"/>
        <rFont val="맑은 고딕"/>
        <family val="3"/>
        <charset val="129"/>
        <scheme val="minor"/>
      </rPr>
      <t>(Remittance Type)</t>
    </r>
    <phoneticPr fontId="97" type="noConversion"/>
  </si>
  <si>
    <t>신
청
내
용</t>
    <phoneticPr fontId="97" type="noConversion"/>
  </si>
  <si>
    <t>Y
N</t>
    <phoneticPr fontId="97" type="noConversion"/>
  </si>
  <si>
    <r>
      <t xml:space="preserve">1. </t>
    </r>
    <r>
      <rPr>
        <b/>
        <sz val="10"/>
        <color theme="1"/>
        <rFont val="맑은 고딕"/>
        <family val="3"/>
        <charset val="129"/>
        <scheme val="minor"/>
      </rPr>
      <t>(재원)</t>
    </r>
    <r>
      <rPr>
        <sz val="10"/>
        <color theme="1"/>
        <rFont val="맑은 고딕"/>
        <family val="2"/>
        <charset val="129"/>
        <scheme val="minor"/>
      </rPr>
      <t xml:space="preserve"> 1. 매출부가세를 내지 않는 과제에서 지출하는가?
   (지원금, 면세, 간접비일 경우 Yes, 과세</t>
    </r>
    <r>
      <rPr>
        <sz val="10"/>
        <color theme="1"/>
        <rFont val="Tahoma"/>
        <family val="2"/>
        <charset val="1"/>
      </rPr>
      <t>‧</t>
    </r>
    <r>
      <rPr>
        <sz val="10"/>
        <color theme="1"/>
        <rFont val="맑은 고딕"/>
        <family val="2"/>
        <charset val="129"/>
        <scheme val="minor"/>
      </rPr>
      <t>과세(영세율)일 경우 No)
   ※ 과세사업에서 지출하는 비용은 부가가치세 대리납부 대상이 아님
   ※ 국가R&amp;D(한국연구재단·산업부 등) 및 면세사업 과제, 간접비 재원의 경우 해당</t>
    </r>
    <phoneticPr fontId="97" type="noConversion"/>
  </si>
  <si>
    <t xml:space="preserve">                                                                                                                           TEL No.</t>
    <phoneticPr fontId="97" type="noConversion"/>
  </si>
  <si>
    <t>확인</t>
    <phoneticPr fontId="97" type="noConversion"/>
  </si>
  <si>
    <t>기준</t>
    <phoneticPr fontId="97" type="noConversion"/>
  </si>
  <si>
    <t>2. 확인사항</t>
    <phoneticPr fontId="97" type="noConversion"/>
  </si>
  <si>
    <t>생년월일 / 사업자번호 / 여권번호
 (Date of Birth / B.I.N / Passport No.)</t>
    <phoneticPr fontId="97" type="noConversion"/>
  </si>
  <si>
    <t xml:space="preserve">SNU R&amp;DB FOUNDATION  </t>
    <phoneticPr fontId="97" type="noConversion"/>
  </si>
  <si>
    <r>
      <t>영문</t>
    </r>
    <r>
      <rPr>
        <sz val="8"/>
        <color rgb="FF000000"/>
        <rFont val="맑은 고딕"/>
        <family val="3"/>
        <charset val="129"/>
        <scheme val="minor"/>
      </rPr>
      <t>(English)</t>
    </r>
    <phoneticPr fontId="97" type="noConversion"/>
  </si>
  <si>
    <t>서울대학교산학협력단</t>
    <phoneticPr fontId="97" type="noConversion"/>
  </si>
  <si>
    <r>
      <t xml:space="preserve">성명(업체명) 
</t>
    </r>
    <r>
      <rPr>
        <sz val="8"/>
        <color rgb="FF000000"/>
        <rFont val="맑은 고딕"/>
        <family val="3"/>
        <charset val="129"/>
        <scheme val="minor"/>
      </rPr>
      <t>(Applicant)</t>
    </r>
    <phoneticPr fontId="97" type="noConversion"/>
  </si>
  <si>
    <t>보
내
시
는
분</t>
    <phoneticPr fontId="97" type="noConversion"/>
  </si>
  <si>
    <t>외화송금 신청내용</t>
    <phoneticPr fontId="97" type="noConversion"/>
  </si>
  <si>
    <t>송금액</t>
    <phoneticPr fontId="97" type="noConversion"/>
  </si>
  <si>
    <t>내역(구입품목등)</t>
    <phoneticPr fontId="97" type="noConversion"/>
  </si>
  <si>
    <t>받는사람(수취인)</t>
    <phoneticPr fontId="97" type="noConversion"/>
  </si>
  <si>
    <t>국가</t>
    <phoneticPr fontId="97" type="noConversion"/>
  </si>
  <si>
    <t>연구책임자</t>
    <phoneticPr fontId="97" type="noConversion"/>
  </si>
  <si>
    <t>과제번호</t>
    <phoneticPr fontId="97" type="noConversion"/>
  </si>
  <si>
    <t>1. 과제정보</t>
    <phoneticPr fontId="97" type="noConversion"/>
  </si>
  <si>
    <t>① 다음 각 호의 어느 하나에 해당하는 자(이하 이 조, 제53조 및 제53조의 2에서 “국외사업자”라 한다)로부터 국내에서 용역 또는 권리(이하 이 조 및 제53조에서 “용역등”이라 한다)를 공급(국내에 반입하는 것으로서 제50조에 따라 관세와 함께 부가가치세를 신고ㆍ납부하여야 하는 재화의 수입에 해당하지 아니하는 경우를 포함한다. 이하 이 조 및 제53조에서 같다)받는 자(공급받은 그 용역등을 과세사업에 제공하는 경우는 제외하되, 제39조에 따라 매입세액이 공제되지 아니하는 용역등을 공급받는 경우는 포함한다)는 그 대가를 지급하는 때에 그 대가를 받은 자로부터 부가가치세를 징수하여야 한다. (2020. 12. 22. 개정)
1. 「소득세법」 제120조 또는 「법인세법」 제94조에 따른 국내사업장(이하 이 조에서 “국내사업장”이라 한다)이 없는 비거주자 또는 외국법인 (2013. 6. 7. 개정)
2. 국내사업장이 있는 비거주자 또는 외국법인(비거주자 또는 외국법인의 국내사업장과 관련 없이 용역등을 공급하는 경우로서 대통령령으로 정하는 경우만 해당한다) (2013. 6. 7. 개정)
② 제1항에 따라 부가가치세를 징수한 자는 대통령령으로 정하는 바에 따라 부가가치세 대리납부신고서를 제출하고, 제48조 제2항 및 제49조 제2항을 준용하여 부가가치세를 납부하여야 한다. (2013. 6. 7. 개정)
③ 제1항과 제2항을 적용할 때 공급받은 용역등을 과세사업과 면세사업등에 공통으로 사용하여 그 실지귀속을 구분할 수 없는 경우의 안분계산방법 등에 관하여 필요한 사항은 대통령령으로 정한다. (2013. 6. 7. 개정)
④ 제10조 제9항 제2호 본문에 따른 사업의 양도(이에 해당하는지 여부가 분명하지 아니한 경우를 포함한다)에 따라 그 사업을 양수받는 자는 그 대가를 지급하는 때에 같은 호 본문 및 제31조에도 불구하고 그 대가를 받은 자로부터 부가가치세를 징수하여 그 대가를 지급하는 날이 속하는 달의 다음 달 25일까지 제49조 제2항을 준용하여 대통령령으로 정하는 바에 따라 사업장 관할 세무서장에게 납부할 수 있다. (2018. 12. 31. 개정)</t>
    <phoneticPr fontId="97" type="noConversion"/>
  </si>
  <si>
    <r>
      <rPr>
        <b/>
        <sz val="11"/>
        <color rgb="FF0000FF"/>
        <rFont val="나눔고딕"/>
        <family val="3"/>
        <charset val="129"/>
      </rPr>
      <t>※</t>
    </r>
    <r>
      <rPr>
        <b/>
        <sz val="9.35"/>
        <color rgb="FF0000FF"/>
        <rFont val="맑은 고딕"/>
        <family val="3"/>
        <charset val="129"/>
      </rPr>
      <t xml:space="preserve"> </t>
    </r>
    <r>
      <rPr>
        <b/>
        <sz val="11"/>
        <color rgb="FF0000FF"/>
        <rFont val="맑은 고딕"/>
        <family val="3"/>
        <charset val="129"/>
        <scheme val="minor"/>
      </rPr>
      <t>부가가치세 대리납부 관련 법령</t>
    </r>
    <phoneticPr fontId="97" type="noConversion"/>
  </si>
  <si>
    <t>외화송금 시 부가가치세 대리납부 해당여부 확인사항</t>
    <phoneticPr fontId="97" type="noConversion"/>
  </si>
  <si>
    <r>
      <t>외화송금신청서 (APPLICATION FOR REMITTANCE)</t>
    </r>
    <r>
      <rPr>
        <sz val="22"/>
        <color rgb="FF000000"/>
        <rFont val="맑은 고딕"/>
        <family val="3"/>
        <charset val="129"/>
        <scheme val="minor"/>
      </rPr>
      <t xml:space="preserve"> </t>
    </r>
    <phoneticPr fontId="97" type="noConversion"/>
  </si>
  <si>
    <t>※  산학협력단회계의 연구비(간접비 포함)에서 지출되는 국외거래에 대한 대금 지급건이 부가가치세 대리납부 과세대상에
    해당하는 경우, 용역대가의 10%를 납부해야 하오니, 신고대상 목록을 정확히 확인하여 주시기 바랍니다.</t>
    <phoneticPr fontId="97" type="noConversion"/>
  </si>
  <si>
    <t>회의비(식비) 사전 품의서</t>
    <phoneticPr fontId="14" type="noConversion"/>
  </si>
  <si>
    <t>❍ 고용계약서(근로소득자용_연구근접지원인력(초단시간)) 관련법 조항 현행화(서식 1)
❍ 외화송금신청서 개정 업데이트(서식14)</t>
    <phoneticPr fontId="14" type="noConversion"/>
  </si>
  <si>
    <t>◦ [별지 1호]연구비 청구서
◦ [별지 1-1호]입금계좌내역서-해당시
◦ [별지 1-2호]영수증 첨부지-해당시
◦ [별지 7호]회의비 사용내역서
◦ [별지 7-1호]회의비(식비) 사전 품의서
◦ [별지 7-2호]주말·휴일 회의사전품의서/참석자 서명부-해당시</t>
    <phoneticPr fontId="14" type="noConversion"/>
  </si>
  <si>
    <r>
      <t xml:space="preserve"> ◇ </t>
    </r>
    <r>
      <rPr>
        <sz val="11"/>
        <color rgb="FFFF0000"/>
        <rFont val="맑은 고딕"/>
        <family val="3"/>
        <charset val="129"/>
        <scheme val="minor"/>
      </rPr>
      <t>국가연구개발사업 연구개발비 사용 기준 제114조제2항, [별표6]</t>
    </r>
    <r>
      <rPr>
        <sz val="11"/>
        <color theme="1"/>
        <rFont val="맑은 고딕"/>
        <family val="3"/>
        <charset val="129"/>
        <scheme val="minor"/>
      </rPr>
      <t xml:space="preserve">
 ① 서울대학교 산학협력단 간접비 : 인건비 포함 직접비(위탁연구비, 부가세 제외)의 </t>
    </r>
    <r>
      <rPr>
        <b/>
        <sz val="11"/>
        <color rgb="FFFF0000"/>
        <rFont val="맑은 고딕"/>
        <family val="3"/>
        <charset val="129"/>
        <scheme val="minor"/>
      </rPr>
      <t>24.69%</t>
    </r>
    <r>
      <rPr>
        <b/>
        <sz val="11"/>
        <color theme="1"/>
        <rFont val="맑은 고딕"/>
        <family val="3"/>
        <charset val="129"/>
        <scheme val="minor"/>
      </rPr>
      <t xml:space="preserve"> </t>
    </r>
    <r>
      <rPr>
        <sz val="10"/>
        <color rgb="FFFF0000"/>
        <rFont val="맑은 고딕"/>
        <family val="3"/>
        <charset val="129"/>
        <scheme val="minor"/>
      </rPr>
      <t>(2024. 2. 29.~다음 간접비 고시율 시행 전까지)</t>
    </r>
    <r>
      <rPr>
        <sz val="11"/>
        <color theme="1"/>
        <rFont val="맑은 고딕"/>
        <family val="3"/>
        <charset val="129"/>
        <scheme val="minor"/>
      </rPr>
      <t xml:space="preserve">
     ※ 단, 간접비 분리지급 과제의 경우 간접비는 </t>
    </r>
    <r>
      <rPr>
        <sz val="11"/>
        <color rgb="FFFF0000"/>
        <rFont val="맑은 고딕"/>
        <family val="3"/>
        <charset val="129"/>
        <scheme val="minor"/>
      </rPr>
      <t>30.45%</t>
    </r>
    <r>
      <rPr>
        <sz val="11"/>
        <color theme="1"/>
        <rFont val="맑은 고딕"/>
        <family val="3"/>
        <charset val="129"/>
        <scheme val="minor"/>
      </rPr>
      <t xml:space="preserve"> 적용
 ◇ 국가를 당사자로 하는 계약에 관한 법률 시행규칙 제8조
 ② </t>
    </r>
    <r>
      <rPr>
        <sz val="11"/>
        <color rgb="FFFF0000"/>
        <rFont val="맑은 고딕"/>
        <family val="3"/>
        <charset val="129"/>
        <scheme val="minor"/>
      </rPr>
      <t>용역사업</t>
    </r>
    <r>
      <rPr>
        <sz val="11"/>
        <color theme="1"/>
        <rFont val="맑은 고딕"/>
        <family val="3"/>
        <charset val="129"/>
        <scheme val="minor"/>
      </rPr>
      <t xml:space="preserve"> 일반관리비 : 인건비와 직접비(부가세 제외) 합의</t>
    </r>
    <r>
      <rPr>
        <b/>
        <sz val="11"/>
        <color rgb="FFFF0000"/>
        <rFont val="맑은 고딕"/>
        <family val="3"/>
        <charset val="129"/>
        <scheme val="minor"/>
      </rPr>
      <t xml:space="preserve"> 6%</t>
    </r>
    <r>
      <rPr>
        <sz val="11"/>
        <color theme="1"/>
        <rFont val="맑은 고딕"/>
        <family val="3"/>
        <charset val="129"/>
        <scheme val="minor"/>
      </rPr>
      <t xml:space="preserve">
 ③ </t>
    </r>
    <r>
      <rPr>
        <sz val="11"/>
        <color rgb="FFFF0000"/>
        <rFont val="맑은 고딕"/>
        <family val="3"/>
        <charset val="129"/>
        <scheme val="minor"/>
      </rPr>
      <t>민간사업</t>
    </r>
    <r>
      <rPr>
        <sz val="11"/>
        <color theme="1"/>
        <rFont val="맑은 고딕"/>
        <family val="3"/>
        <charset val="129"/>
        <scheme val="minor"/>
      </rPr>
      <t xml:space="preserve"> 간접비 : 총연구비(</t>
    </r>
    <r>
      <rPr>
        <sz val="11"/>
        <rFont val="맑은 고딕"/>
        <family val="3"/>
        <charset val="129"/>
        <scheme val="minor"/>
      </rPr>
      <t>위탁연구개발비, 부</t>
    </r>
    <r>
      <rPr>
        <sz val="11"/>
        <color theme="1"/>
        <rFont val="맑은 고딕"/>
        <family val="3"/>
        <charset val="129"/>
        <scheme val="minor"/>
      </rPr>
      <t xml:space="preserve">가세 제외)의 </t>
    </r>
    <r>
      <rPr>
        <b/>
        <sz val="11"/>
        <color rgb="FFFF0000"/>
        <rFont val="맑은 고딕"/>
        <family val="3"/>
        <charset val="129"/>
        <scheme val="minor"/>
      </rPr>
      <t>15%</t>
    </r>
    <r>
      <rPr>
        <sz val="11"/>
        <rFont val="맑은 고딕"/>
        <family val="3"/>
        <charset val="129"/>
        <scheme val="minor"/>
      </rPr>
      <t>, 1개월 이내 단기 산업자문은 총연구비(부가세 제외)의</t>
    </r>
    <r>
      <rPr>
        <b/>
        <sz val="11"/>
        <color rgb="FFFF0000"/>
        <rFont val="맑은 고딕"/>
        <family val="3"/>
        <charset val="129"/>
        <scheme val="minor"/>
      </rPr>
      <t xml:space="preserve"> 6%</t>
    </r>
    <phoneticPr fontId="20" type="noConversion"/>
  </si>
  <si>
    <t>2024.01.
2024.02.</t>
    <phoneticPr fontId="14" type="noConversion"/>
  </si>
  <si>
    <t>○ 회의비(식비) 사전 품의서 서식 추가(시트 3-4)
○ 외화송금 시 부가가치세 대리납부 체크리스트 변경(시트 14)
○ 2024년도 국가연구개발사업 간접비 고시율 변경(28% → 24.69%)(시트 16)</t>
    <phoneticPr fontId="14" type="noConversion"/>
  </si>
  <si>
    <t>1. 회의비
 ※ 「국가연구개발사업 연구개발비 사용 기준」을 적용하는 연구과제만 2024. 12. 1.부터 시행
 ※ SRnD시스템 회의비(식비) 사전 품의 메뉴 신설 예정</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</si>
</sst>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2" formatCode="_-&quot;₩&quot;* #,##0_-;\-&quot;₩&quot;* #,##0_-;_-&quot;₩&quot;* &quot;-&quot;_-;_-@_-"/>
    <numFmt numFmtId="41" formatCode="_-* #,##0_-;\-* #,##0_-;_-* &quot;-&quot;_-;_-@_-"/>
    <numFmt numFmtId="43" formatCode="_-* #,##0.00_-;\-* #,##0.00_-;_-* &quot;-&quot;??_-;_-@_-"/>
    <numFmt numFmtId="176" formatCode="#,##0;[Red]#,##0"/>
    <numFmt numFmtId="177" formatCode="&quot;₩&quot;#,##0;[Red]&quot;₩&quot;#,##0"/>
    <numFmt numFmtId="178" formatCode="yyyy&quot;년&quot;\ m&quot;월&quot;\ d&quot;일&quot;;@"/>
    <numFmt numFmtId="179" formatCode="[$-F800]dddd\,\ mmmm\ dd\,\ yyyy"/>
    <numFmt numFmtId="180" formatCode="#,##0_ "/>
    <numFmt numFmtId="181" formatCode="#,##0&quot;원&quot;"/>
    <numFmt numFmtId="182" formatCode="#,##0_ &quot;원&quot;"/>
    <numFmt numFmtId="183" formatCode="yyyy&quot;.&quot;\ mm&quot;.&quot;\ dd&quot;.&quot;;@"/>
    <numFmt numFmtId="184" formatCode="0_);[Red]\(0\)"/>
    <numFmt numFmtId="185" formatCode="#,##0.00_);\(#,##0.00\)"/>
    <numFmt numFmtId="186" formatCode="?&quot;원&quot;"/>
    <numFmt numFmtId="187" formatCode="#,##0\ &quot;원&quot;"/>
    <numFmt numFmtId="188" formatCode="#,##0_);[Red]\(#,##0\)"/>
    <numFmt numFmtId="189" formatCode="#,###&quot;원&quot;"/>
    <numFmt numFmtId="190" formatCode="_ * #,##0_ ;_ * \-#,##0_ ;_ * &quot;-&quot;_ ;_ @_ "/>
    <numFmt numFmtId="191" formatCode="_ * #,##0.00_ ;_ * \-#,##0.00_ ;_ * &quot;-&quot;??_ ;_ @_ "/>
    <numFmt numFmtId="192" formatCode="\~\ \ mm&quot;月&quot;dd&quot;日&quot;"/>
    <numFmt numFmtId="193" formatCode="m\/dd\ \ \ \ \ \ "/>
    <numFmt numFmtId="194" formatCode="\(General&quot;개&quot;&quot;월&quot;\)"/>
    <numFmt numFmtId="195" formatCode="[$-412]AM/PM\ h&quot;시&quot;\ mm&quot;분&quot;;@"/>
    <numFmt numFmtId="196" formatCode="#,##0_ &quot;회&quot;"/>
    <numFmt numFmtId="197" formatCode="yyyy&quot;년&quot;\ mm&quot;월&quot;\ dd&quot;일&quot;&quot;(&quot;aaa&quot;)&quot;"/>
    <numFmt numFmtId="198" formatCode="hh&quot;시&quot;\ mm&quot;분&quot;"/>
    <numFmt numFmtId="199" formatCode="hh"/>
    <numFmt numFmtId="200" formatCode="\(hh&quot;시&quot;\ mm&quot;분&quot;\)"/>
    <numFmt numFmtId="201" formatCode="yy&quot;년&quot;m&quot;월&quot;d&quot;일&quot;;@"/>
    <numFmt numFmtId="202" formatCode="h"/>
    <numFmt numFmtId="203" formatCode="h:mm;@"/>
    <numFmt numFmtId="204" formatCode="0.00_ "/>
    <numFmt numFmtId="205" formatCode="0.0_);[Red]\(0.0\)"/>
    <numFmt numFmtId="206" formatCode="0.0%"/>
    <numFmt numFmtId="207" formatCode="#,###,###&quot;원&quot;"/>
    <numFmt numFmtId="208" formatCode="General\%"/>
    <numFmt numFmtId="209" formatCode="\2000\-00\-00"/>
    <numFmt numFmtId="210" formatCode="000000\-0000000"/>
    <numFmt numFmtId="211" formatCode="_-[$₩-412]* #,##0_-;\-[$₩-412]* #,##0_-;_-[$₩-412]* &quot;-&quot;??_-;_-@_-"/>
    <numFmt numFmtId="212" formatCode="h&quot;h&quot;\ mm&quot;m&quot;"/>
    <numFmt numFmtId="213" formatCode="h&quot;시간&quot;\ mm&quot;분&quot;"/>
    <numFmt numFmtId="214" formatCode="0_ "/>
    <numFmt numFmtId="215" formatCode="yyyy/mm/dd;@"/>
    <numFmt numFmtId="216" formatCode="#,##0\ &quot;%&quot;"/>
  </numFmts>
  <fonts count="267">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돋움"/>
      <family val="3"/>
      <charset val="129"/>
    </font>
    <font>
      <sz val="8"/>
      <name val="돋움"/>
      <family val="3"/>
      <charset val="129"/>
    </font>
    <font>
      <sz val="9"/>
      <color indexed="81"/>
      <name val="굴림"/>
      <family val="3"/>
      <charset val="129"/>
    </font>
    <font>
      <b/>
      <sz val="9"/>
      <color indexed="81"/>
      <name val="굴림"/>
      <family val="3"/>
      <charset val="129"/>
    </font>
    <font>
      <u/>
      <sz val="11"/>
      <color indexed="12"/>
      <name val="돋움"/>
      <family val="3"/>
      <charset val="129"/>
    </font>
    <font>
      <sz val="10"/>
      <name val="나눔명조"/>
      <family val="1"/>
      <charset val="129"/>
    </font>
    <font>
      <sz val="10"/>
      <name val="맑은 고딕"/>
      <family val="3"/>
      <charset val="129"/>
    </font>
    <font>
      <sz val="8"/>
      <name val="맑은 고딕"/>
      <family val="3"/>
      <charset val="129"/>
    </font>
    <font>
      <sz val="9"/>
      <name val="맑은 고딕"/>
      <family val="3"/>
      <charset val="129"/>
    </font>
    <font>
      <b/>
      <sz val="12"/>
      <name val="맑은 고딕"/>
      <family val="3"/>
      <charset val="129"/>
    </font>
    <font>
      <u/>
      <sz val="18"/>
      <name val="맑은 고딕"/>
      <family val="3"/>
      <charset val="129"/>
    </font>
    <font>
      <b/>
      <sz val="9"/>
      <name val="맑은 고딕"/>
      <family val="3"/>
      <charset val="129"/>
    </font>
    <font>
      <sz val="20"/>
      <name val="맑은 고딕"/>
      <family val="3"/>
      <charset val="129"/>
    </font>
    <font>
      <sz val="10"/>
      <name val="맑은 고딕"/>
      <family val="3"/>
      <charset val="129"/>
    </font>
    <font>
      <b/>
      <sz val="12"/>
      <name val="맑은 고딕"/>
      <family val="3"/>
      <charset val="129"/>
    </font>
    <font>
      <sz val="9"/>
      <name val="맑은 고딕"/>
      <family val="3"/>
      <charset val="129"/>
    </font>
    <font>
      <sz val="10"/>
      <color indexed="8"/>
      <name val="맑은 고딕"/>
      <family val="3"/>
      <charset val="129"/>
    </font>
    <font>
      <sz val="20"/>
      <name val="맑은 고딕"/>
      <family val="3"/>
      <charset val="129"/>
    </font>
    <font>
      <sz val="11"/>
      <name val="맑은 고딕"/>
      <family val="3"/>
      <charset val="129"/>
    </font>
    <font>
      <b/>
      <u/>
      <sz val="20"/>
      <name val="맑은 고딕"/>
      <family val="3"/>
      <charset val="129"/>
    </font>
    <font>
      <sz val="8"/>
      <color indexed="8"/>
      <name val="맑은 고딕"/>
      <family val="3"/>
      <charset val="129"/>
    </font>
    <font>
      <b/>
      <sz val="11"/>
      <name val="맑은 고딕"/>
      <family val="3"/>
      <charset val="129"/>
    </font>
    <font>
      <b/>
      <sz val="10"/>
      <color indexed="8"/>
      <name val="맑은 고딕"/>
      <family val="3"/>
      <charset val="129"/>
    </font>
    <font>
      <sz val="10"/>
      <color indexed="10"/>
      <name val="맑은 고딕"/>
      <family val="3"/>
      <charset val="129"/>
    </font>
    <font>
      <sz val="9"/>
      <color indexed="48"/>
      <name val="맑은 고딕"/>
      <family val="3"/>
      <charset val="129"/>
    </font>
    <font>
      <b/>
      <u val="double"/>
      <sz val="20"/>
      <name val="맑은 고딕"/>
      <family val="3"/>
      <charset val="129"/>
    </font>
    <font>
      <sz val="9"/>
      <name val="돋움"/>
      <family val="3"/>
      <charset val="129"/>
    </font>
    <font>
      <sz val="10"/>
      <name val="돋움"/>
      <family val="3"/>
      <charset val="129"/>
    </font>
    <font>
      <b/>
      <sz val="11"/>
      <name val="돋움"/>
      <family val="3"/>
      <charset val="129"/>
    </font>
    <font>
      <b/>
      <sz val="15"/>
      <name val="맑은 고딕"/>
      <family val="3"/>
      <charset val="129"/>
    </font>
    <font>
      <sz val="15"/>
      <name val="맑은 고딕"/>
      <family val="3"/>
      <charset val="129"/>
    </font>
    <font>
      <b/>
      <sz val="9"/>
      <color indexed="81"/>
      <name val="Tahoma"/>
      <family val="2"/>
    </font>
    <font>
      <b/>
      <sz val="9"/>
      <color indexed="81"/>
      <name val="돋움"/>
      <family val="3"/>
      <charset val="129"/>
    </font>
    <font>
      <u/>
      <sz val="9"/>
      <color indexed="12"/>
      <name val="맑은 고딕"/>
      <family val="3"/>
      <charset val="129"/>
    </font>
    <font>
      <sz val="9"/>
      <color indexed="8"/>
      <name val="맑은 고딕"/>
      <family val="3"/>
      <charset val="129"/>
    </font>
    <font>
      <b/>
      <u val="double"/>
      <sz val="16"/>
      <name val="맑은 고딕"/>
      <family val="3"/>
      <charset val="129"/>
    </font>
    <font>
      <sz val="9"/>
      <color indexed="10"/>
      <name val="맑은 고딕"/>
      <family val="3"/>
      <charset val="129"/>
    </font>
    <font>
      <u/>
      <sz val="11"/>
      <color indexed="12"/>
      <name val="휴먼매직체"/>
      <family val="1"/>
      <charset val="129"/>
    </font>
    <font>
      <b/>
      <sz val="8"/>
      <color indexed="10"/>
      <name val="맑은 고딕"/>
      <family val="3"/>
      <charset val="129"/>
    </font>
    <font>
      <sz val="11"/>
      <color indexed="8"/>
      <name val="맑은 고딕"/>
      <family val="3"/>
      <charset val="129"/>
    </font>
    <font>
      <b/>
      <sz val="10"/>
      <color indexed="10"/>
      <name val="맑은 고딕"/>
      <family val="3"/>
      <charset val="129"/>
    </font>
    <font>
      <b/>
      <sz val="10"/>
      <name val="맑은 고딕"/>
      <family val="3"/>
      <charset val="129"/>
    </font>
    <font>
      <b/>
      <sz val="7.5"/>
      <name val="맑은 고딕"/>
      <family val="3"/>
      <charset val="129"/>
    </font>
    <font>
      <b/>
      <sz val="8"/>
      <name val="맑은 고딕"/>
      <family val="3"/>
      <charset val="129"/>
    </font>
    <font>
      <u/>
      <sz val="9"/>
      <color indexed="12"/>
      <name val="돋움"/>
      <family val="3"/>
      <charset val="129"/>
    </font>
    <font>
      <sz val="11"/>
      <color indexed="8"/>
      <name val="맑은 고딕"/>
      <family val="3"/>
      <charset val="129"/>
    </font>
    <font>
      <b/>
      <sz val="8"/>
      <color indexed="8"/>
      <name val="맑은 고딕"/>
      <family val="3"/>
      <charset val="129"/>
    </font>
    <font>
      <u/>
      <sz val="11"/>
      <color indexed="36"/>
      <name val="굴림체"/>
      <family val="3"/>
      <charset val="129"/>
    </font>
    <font>
      <sz val="10"/>
      <name val="Helv"/>
      <family val="2"/>
    </font>
    <font>
      <sz val="10"/>
      <name val="Arial"/>
      <family val="2"/>
    </font>
    <font>
      <sz val="11"/>
      <color indexed="8"/>
      <name val="맑은 고딕"/>
      <family val="3"/>
      <charset val="129"/>
    </font>
    <font>
      <b/>
      <sz val="11"/>
      <color indexed="8"/>
      <name val="맑은 고딕"/>
      <family val="3"/>
      <charset val="129"/>
    </font>
    <font>
      <sz val="10"/>
      <name val="맑은 고딕"/>
      <family val="3"/>
      <charset val="129"/>
    </font>
    <font>
      <b/>
      <sz val="8"/>
      <name val="맑은 고딕"/>
      <family val="3"/>
      <charset val="129"/>
    </font>
    <font>
      <sz val="8"/>
      <name val="맑은 고딕"/>
      <family val="3"/>
      <charset val="129"/>
    </font>
    <font>
      <b/>
      <sz val="14"/>
      <color indexed="8"/>
      <name val="맑은 고딕"/>
      <family val="3"/>
      <charset val="129"/>
    </font>
    <font>
      <b/>
      <sz val="11"/>
      <color indexed="8"/>
      <name val="맑은 고딕"/>
      <family val="3"/>
      <charset val="129"/>
    </font>
    <font>
      <b/>
      <sz val="12"/>
      <color indexed="8"/>
      <name val="맑은 고딕"/>
      <family val="3"/>
      <charset val="129"/>
    </font>
    <font>
      <b/>
      <sz val="12"/>
      <color indexed="8"/>
      <name val="맑은 고딕"/>
      <family val="3"/>
      <charset val="129"/>
    </font>
    <font>
      <b/>
      <sz val="10"/>
      <color indexed="8"/>
      <name val="맑은 고딕"/>
      <family val="3"/>
      <charset val="129"/>
    </font>
    <font>
      <sz val="10"/>
      <color indexed="8"/>
      <name val="맑은 고딕"/>
      <family val="3"/>
      <charset val="129"/>
    </font>
    <font>
      <sz val="8"/>
      <name val="맑은 고딕"/>
      <family val="3"/>
      <charset val="129"/>
    </font>
    <font>
      <sz val="10"/>
      <color indexed="8"/>
      <name val="Arial"/>
      <family val="2"/>
    </font>
    <font>
      <b/>
      <sz val="11"/>
      <color indexed="10"/>
      <name val="맑은 고딕"/>
      <family val="3"/>
      <charset val="129"/>
    </font>
    <font>
      <sz val="13"/>
      <name val="맑은 고딕"/>
      <family val="3"/>
      <charset val="129"/>
    </font>
    <font>
      <b/>
      <sz val="13"/>
      <name val="맑은 고딕"/>
      <family val="3"/>
      <charset val="129"/>
    </font>
    <font>
      <u/>
      <sz val="8"/>
      <name val="맑은 고딕"/>
      <family val="3"/>
      <charset val="129"/>
    </font>
    <font>
      <sz val="11"/>
      <color theme="1"/>
      <name val="맑은 고딕"/>
      <family val="3"/>
      <charset val="129"/>
      <scheme val="minor"/>
    </font>
    <font>
      <sz val="10"/>
      <name val="맑은 고딕"/>
      <family val="3"/>
      <charset val="129"/>
      <scheme val="major"/>
    </font>
    <font>
      <b/>
      <sz val="9"/>
      <color rgb="FFFF0000"/>
      <name val="맑은 고딕"/>
      <family val="3"/>
      <charset val="129"/>
    </font>
    <font>
      <sz val="8"/>
      <color rgb="FFFF0000"/>
      <name val="맑은 고딕"/>
      <family val="3"/>
      <charset val="129"/>
    </font>
    <font>
      <b/>
      <u/>
      <sz val="10"/>
      <color rgb="FFFF0000"/>
      <name val="맑은 고딕"/>
      <family val="3"/>
      <charset val="129"/>
    </font>
    <font>
      <sz val="9"/>
      <color rgb="FF000000"/>
      <name val="굴림"/>
      <family val="3"/>
      <charset val="129"/>
    </font>
    <font>
      <sz val="10"/>
      <name val="맑은고딕"/>
      <family val="3"/>
      <charset val="129"/>
    </font>
    <font>
      <b/>
      <sz val="10"/>
      <color rgb="FFFF0000"/>
      <name val="맑은 고딕"/>
      <family val="3"/>
      <charset val="129"/>
    </font>
    <font>
      <sz val="11"/>
      <name val="맑은 고딕"/>
      <family val="3"/>
      <charset val="129"/>
      <scheme val="minor"/>
    </font>
    <font>
      <sz val="9"/>
      <name val="맑은 고딕"/>
      <family val="3"/>
      <charset val="129"/>
      <scheme val="minor"/>
    </font>
    <font>
      <b/>
      <sz val="12"/>
      <name val="맑은 고딕"/>
      <family val="3"/>
      <charset val="129"/>
      <scheme val="minor"/>
    </font>
    <font>
      <b/>
      <sz val="11"/>
      <name val="맑은 고딕"/>
      <family val="3"/>
      <charset val="129"/>
      <scheme val="minor"/>
    </font>
    <font>
      <b/>
      <u val="double"/>
      <sz val="20"/>
      <name val="맑은 고딕"/>
      <family val="3"/>
      <charset val="129"/>
      <scheme val="minor"/>
    </font>
    <font>
      <sz val="12"/>
      <name val="맑은 고딕"/>
      <family val="3"/>
      <charset val="129"/>
      <scheme val="minor"/>
    </font>
    <font>
      <b/>
      <sz val="16"/>
      <name val="맑은 고딕"/>
      <family val="3"/>
      <charset val="129"/>
      <scheme val="minor"/>
    </font>
    <font>
      <sz val="10"/>
      <name val="맑은 고딕"/>
      <family val="3"/>
      <charset val="129"/>
      <scheme val="minor"/>
    </font>
    <font>
      <u/>
      <sz val="9"/>
      <name val="맑은 고딕"/>
      <family val="3"/>
      <charset val="129"/>
      <scheme val="minor"/>
    </font>
    <font>
      <sz val="8"/>
      <name val="맑은 고딕"/>
      <family val="2"/>
      <charset val="129"/>
      <scheme val="minor"/>
    </font>
    <font>
      <sz val="9"/>
      <name val="맑은 고딕"/>
      <family val="3"/>
      <charset val="129"/>
      <scheme val="major"/>
    </font>
    <font>
      <sz val="20"/>
      <name val="210 만복이 R"/>
      <family val="1"/>
      <charset val="129"/>
    </font>
    <font>
      <sz val="10"/>
      <name val="210 만복이 R"/>
      <family val="1"/>
      <charset val="129"/>
    </font>
    <font>
      <b/>
      <u/>
      <sz val="9"/>
      <name val="맑은 고딕"/>
      <family val="3"/>
      <charset val="129"/>
    </font>
    <font>
      <sz val="9"/>
      <color theme="1"/>
      <name val="맑은 고딕"/>
      <family val="3"/>
      <charset val="129"/>
    </font>
    <font>
      <b/>
      <u/>
      <sz val="13"/>
      <color theme="0"/>
      <name val="바탕체"/>
      <family val="1"/>
      <charset val="129"/>
    </font>
    <font>
      <sz val="14"/>
      <name val="휴먼매직체"/>
      <family val="1"/>
      <charset val="129"/>
    </font>
    <font>
      <sz val="9"/>
      <color indexed="81"/>
      <name val="돋움"/>
      <family val="3"/>
      <charset val="129"/>
    </font>
    <font>
      <sz val="9"/>
      <color indexed="81"/>
      <name val="Tahoma"/>
      <family val="2"/>
    </font>
    <font>
      <sz val="8"/>
      <color indexed="81"/>
      <name val="돋움"/>
      <family val="3"/>
      <charset val="129"/>
    </font>
    <font>
      <sz val="8"/>
      <color indexed="81"/>
      <name val="Tahoma"/>
      <family val="2"/>
    </font>
    <font>
      <sz val="9"/>
      <color indexed="81"/>
      <name val="맑은 고딕"/>
      <family val="3"/>
      <charset val="129"/>
    </font>
    <font>
      <b/>
      <u/>
      <sz val="11"/>
      <color theme="0"/>
      <name val="돋움"/>
      <family val="3"/>
      <charset val="129"/>
    </font>
    <font>
      <sz val="9"/>
      <color indexed="62"/>
      <name val="맑은 고딕"/>
      <family val="3"/>
      <charset val="129"/>
      <scheme val="major"/>
    </font>
    <font>
      <b/>
      <sz val="9"/>
      <name val="맑은 고딕"/>
      <family val="3"/>
      <charset val="129"/>
      <scheme val="major"/>
    </font>
    <font>
      <b/>
      <sz val="15"/>
      <name val="맑은 고딕"/>
      <family val="3"/>
      <charset val="129"/>
      <scheme val="major"/>
    </font>
    <font>
      <b/>
      <vertAlign val="superscript"/>
      <sz val="9"/>
      <name val="맑은 고딕"/>
      <family val="3"/>
      <charset val="129"/>
    </font>
    <font>
      <b/>
      <sz val="7"/>
      <name val="맑은 고딕"/>
      <family val="3"/>
      <charset val="129"/>
    </font>
    <font>
      <vertAlign val="superscript"/>
      <sz val="8"/>
      <name val="맑은 고딕"/>
      <family val="3"/>
      <charset val="129"/>
    </font>
    <font>
      <sz val="10"/>
      <color rgb="FF000000"/>
      <name val="돋움"/>
      <family val="3"/>
      <charset val="129"/>
    </font>
    <font>
      <b/>
      <sz val="8"/>
      <color rgb="FFFF0000"/>
      <name val="맑은 고딕"/>
      <family val="3"/>
      <charset val="129"/>
    </font>
    <font>
      <b/>
      <sz val="10"/>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9"/>
      <color theme="1"/>
      <name val="맑은 고딕"/>
      <family val="3"/>
      <charset val="129"/>
      <scheme val="minor"/>
    </font>
    <font>
      <sz val="12"/>
      <color rgb="FF000000"/>
      <name val="굴림체"/>
      <family val="3"/>
      <charset val="129"/>
    </font>
    <font>
      <u/>
      <sz val="11"/>
      <color theme="10"/>
      <name val="맑은 고딕"/>
      <family val="2"/>
      <charset val="129"/>
      <scheme val="minor"/>
    </font>
    <font>
      <b/>
      <sz val="9"/>
      <color rgb="FF000000"/>
      <name val="맑은 고딕"/>
      <family val="3"/>
      <charset val="129"/>
      <scheme val="minor"/>
    </font>
    <font>
      <sz val="7.5"/>
      <name val="맑은 고딕"/>
      <family val="3"/>
      <charset val="129"/>
    </font>
    <font>
      <sz val="12"/>
      <name val="HY헤드라인M"/>
      <family val="1"/>
      <charset val="129"/>
    </font>
    <font>
      <b/>
      <sz val="10"/>
      <name val="맑은 고딕"/>
      <family val="3"/>
      <charset val="129"/>
      <scheme val="minor"/>
    </font>
    <font>
      <b/>
      <sz val="20"/>
      <name val="맑은 고딕"/>
      <family val="3"/>
      <charset val="129"/>
    </font>
    <font>
      <sz val="12"/>
      <color rgb="FF000000"/>
      <name val="HY헤드라인M"/>
      <family val="1"/>
      <charset val="129"/>
    </font>
    <font>
      <b/>
      <u/>
      <sz val="9"/>
      <color rgb="FF000000"/>
      <name val="맑은 고딕"/>
      <family val="3"/>
      <charset val="129"/>
      <scheme val="minor"/>
    </font>
    <font>
      <b/>
      <sz val="11"/>
      <color rgb="FF000000"/>
      <name val="맑은 고딕"/>
      <family val="3"/>
      <charset val="129"/>
      <scheme val="minor"/>
    </font>
    <font>
      <sz val="12"/>
      <color rgb="FF000000"/>
      <name val="맑은 고딕"/>
      <family val="3"/>
      <charset val="129"/>
      <scheme val="minor"/>
    </font>
    <font>
      <sz val="11"/>
      <color rgb="FF000000"/>
      <name val="맑은 고딕"/>
      <family val="3"/>
      <charset val="129"/>
      <scheme val="minor"/>
    </font>
    <font>
      <b/>
      <sz val="12"/>
      <color rgb="FF000000"/>
      <name val="맑은 고딕"/>
      <family val="3"/>
      <charset val="129"/>
      <scheme val="minor"/>
    </font>
    <font>
      <b/>
      <sz val="10"/>
      <color rgb="FF000000"/>
      <name val="맑은 고딕"/>
      <family val="3"/>
      <charset val="129"/>
    </font>
    <font>
      <b/>
      <u/>
      <sz val="10"/>
      <color rgb="FF000000"/>
      <name val="맑은 고딕"/>
      <family val="3"/>
      <charset val="129"/>
    </font>
    <font>
      <sz val="22"/>
      <color rgb="FF000000"/>
      <name val="HY견고딕"/>
      <family val="1"/>
      <charset val="129"/>
    </font>
    <font>
      <sz val="22"/>
      <color rgb="FF000000"/>
      <name val="맑은 고딕"/>
      <family val="3"/>
      <charset val="129"/>
      <scheme val="minor"/>
    </font>
    <font>
      <sz val="12"/>
      <color rgb="FF000000"/>
      <name val="HY중고딕"/>
      <family val="1"/>
      <charset val="129"/>
    </font>
    <font>
      <sz val="8"/>
      <color rgb="FF000000"/>
      <name val="맑은 고딕"/>
      <family val="3"/>
      <charset val="129"/>
      <scheme val="minor"/>
    </font>
    <font>
      <b/>
      <sz val="10"/>
      <color rgb="FF0000FF"/>
      <name val="맑은 고딕"/>
      <family val="3"/>
      <charset val="129"/>
      <scheme val="minor"/>
    </font>
    <font>
      <b/>
      <sz val="10"/>
      <color rgb="FF000000"/>
      <name val="맑은 고딕"/>
      <family val="3"/>
      <charset val="129"/>
      <scheme val="minor"/>
    </font>
    <font>
      <b/>
      <sz val="8"/>
      <color rgb="FF000000"/>
      <name val="맑은 고딕"/>
      <family val="3"/>
      <charset val="129"/>
      <scheme val="minor"/>
    </font>
    <font>
      <sz val="10"/>
      <color rgb="FF000000"/>
      <name val="맑은 고딕"/>
      <family val="3"/>
      <charset val="129"/>
      <scheme val="minor"/>
    </font>
    <font>
      <sz val="7"/>
      <color rgb="FF000000"/>
      <name val="맑은 고딕"/>
      <family val="3"/>
      <charset val="129"/>
      <scheme val="minor"/>
    </font>
    <font>
      <sz val="9"/>
      <color rgb="FF000000"/>
      <name val="맑은 고딕"/>
      <family val="3"/>
      <charset val="129"/>
      <scheme val="minor"/>
    </font>
    <font>
      <b/>
      <sz val="9"/>
      <color rgb="FF0000FF"/>
      <name val="맑은 고딕"/>
      <family val="3"/>
      <charset val="129"/>
      <scheme val="minor"/>
    </font>
    <font>
      <b/>
      <u/>
      <sz val="14"/>
      <color indexed="10"/>
      <name val="맑은 고딕"/>
      <family val="3"/>
      <charset val="129"/>
    </font>
    <font>
      <b/>
      <sz val="22"/>
      <color rgb="FF000000"/>
      <name val="맑은 고딕"/>
      <family val="3"/>
      <charset val="129"/>
      <scheme val="minor"/>
    </font>
    <font>
      <b/>
      <sz val="22"/>
      <name val="맑은 고딕"/>
      <family val="3"/>
      <charset val="129"/>
      <scheme val="minor"/>
    </font>
    <font>
      <sz val="10"/>
      <color theme="1"/>
      <name val="Segoe UI Symbol"/>
      <family val="2"/>
    </font>
    <font>
      <b/>
      <sz val="11"/>
      <color theme="1"/>
      <name val="맑은 고딕"/>
      <family val="3"/>
      <charset val="129"/>
      <scheme val="minor"/>
    </font>
    <font>
      <b/>
      <sz val="10"/>
      <color rgb="FFFF0000"/>
      <name val="맑은 고딕"/>
      <family val="3"/>
      <charset val="129"/>
      <scheme val="minor"/>
    </font>
    <font>
      <sz val="9"/>
      <color theme="1"/>
      <name val="맑은 고딕"/>
      <family val="2"/>
      <charset val="129"/>
      <scheme val="minor"/>
    </font>
    <font>
      <sz val="11"/>
      <color theme="0"/>
      <name val="맑은 고딕"/>
      <family val="3"/>
      <charset val="129"/>
      <scheme val="minor"/>
    </font>
    <font>
      <sz val="12"/>
      <color theme="5" tint="-0.249977111117893"/>
      <name val="Impact"/>
      <family val="2"/>
    </font>
    <font>
      <b/>
      <sz val="11"/>
      <color rgb="FFFF0000"/>
      <name val="맑은 고딕"/>
      <family val="3"/>
      <charset val="129"/>
      <scheme val="minor"/>
    </font>
    <font>
      <b/>
      <sz val="16"/>
      <name val="HY헤드라인M"/>
      <family val="1"/>
      <charset val="129"/>
    </font>
    <font>
      <b/>
      <u val="double"/>
      <sz val="18"/>
      <name val="HY헤드라인M"/>
      <family val="1"/>
      <charset val="129"/>
    </font>
    <font>
      <i/>
      <sz val="9"/>
      <name val="맑은 고딕"/>
      <family val="3"/>
      <charset val="129"/>
    </font>
    <font>
      <sz val="10"/>
      <color indexed="8"/>
      <name val="MS Gothic"/>
      <family val="3"/>
      <charset val="128"/>
    </font>
    <font>
      <sz val="9"/>
      <color rgb="FF000000"/>
      <name val="맑은 고딕"/>
      <family val="3"/>
      <charset val="129"/>
    </font>
    <font>
      <b/>
      <sz val="8"/>
      <color theme="1"/>
      <name val="맑은 고딕"/>
      <family val="3"/>
      <charset val="129"/>
    </font>
    <font>
      <u/>
      <sz val="11"/>
      <color indexed="8"/>
      <name val="맑은 고딕"/>
      <family val="3"/>
      <charset val="129"/>
    </font>
    <font>
      <b/>
      <u/>
      <sz val="10"/>
      <color rgb="FF0000FF"/>
      <name val="맑은 고딕"/>
      <family val="3"/>
      <charset val="129"/>
      <scheme val="minor"/>
    </font>
    <font>
      <sz val="11"/>
      <color rgb="FF0000FF"/>
      <name val="맑은 고딕"/>
      <family val="3"/>
      <charset val="129"/>
      <scheme val="minor"/>
    </font>
    <font>
      <sz val="9"/>
      <color rgb="FF0000FF"/>
      <name val="맑은 고딕"/>
      <family val="3"/>
      <charset val="129"/>
      <scheme val="minor"/>
    </font>
    <font>
      <sz val="11"/>
      <color rgb="FFFF0000"/>
      <name val="맑은 고딕"/>
      <family val="3"/>
      <charset val="129"/>
      <scheme val="minor"/>
    </font>
    <font>
      <b/>
      <sz val="14"/>
      <color rgb="FF000000"/>
      <name val="맑은 고딕"/>
      <family val="3"/>
      <charset val="129"/>
      <scheme val="minor"/>
    </font>
    <font>
      <sz val="9"/>
      <color rgb="FF000000"/>
      <name val="Malgun Gothic"/>
      <family val="3"/>
      <charset val="129"/>
    </font>
    <font>
      <sz val="10"/>
      <color rgb="FF0000FF"/>
      <name val="맑은 고딕"/>
      <family val="3"/>
      <charset val="129"/>
      <scheme val="minor"/>
    </font>
    <font>
      <sz val="11"/>
      <color theme="1"/>
      <name val="함초롬바탕"/>
      <family val="1"/>
      <charset val="129"/>
    </font>
    <font>
      <b/>
      <sz val="11"/>
      <color rgb="FF000000"/>
      <name val="함초롬바탕"/>
      <family val="1"/>
      <charset val="129"/>
    </font>
    <font>
      <b/>
      <sz val="11"/>
      <color theme="1"/>
      <name val="함초롬바탕"/>
      <family val="1"/>
      <charset val="129"/>
    </font>
    <font>
      <b/>
      <sz val="11"/>
      <name val="함초롬바탕"/>
      <family val="1"/>
      <charset val="129"/>
    </font>
    <font>
      <b/>
      <sz val="13"/>
      <color rgb="FF000000"/>
      <name val="함초롬바탕"/>
      <family val="1"/>
      <charset val="129"/>
    </font>
    <font>
      <sz val="11"/>
      <color rgb="FF000000"/>
      <name val="함초롬바탕"/>
      <family val="1"/>
      <charset val="129"/>
    </font>
    <font>
      <sz val="11"/>
      <name val="함초롬바탕"/>
      <family val="1"/>
      <charset val="129"/>
    </font>
    <font>
      <sz val="11"/>
      <color rgb="FFFF00FF"/>
      <name val="함초롬바탕"/>
      <family val="1"/>
      <charset val="129"/>
    </font>
    <font>
      <sz val="12"/>
      <color theme="1"/>
      <name val="맑은 고딕"/>
      <family val="3"/>
      <charset val="129"/>
    </font>
    <font>
      <b/>
      <u/>
      <sz val="12"/>
      <color rgb="FF0000FF"/>
      <name val="맑은 고딕"/>
      <family val="3"/>
      <charset val="129"/>
    </font>
    <font>
      <b/>
      <u/>
      <sz val="12"/>
      <color rgb="FFFF0000"/>
      <name val="맑은 고딕"/>
      <family val="3"/>
      <charset val="129"/>
    </font>
    <font>
      <b/>
      <u/>
      <sz val="12"/>
      <name val="맑은 고딕"/>
      <family val="3"/>
      <charset val="129"/>
    </font>
    <font>
      <b/>
      <sz val="11"/>
      <color rgb="FF000000"/>
      <name val="맑은 고딕"/>
      <family val="3"/>
      <charset val="129"/>
    </font>
    <font>
      <sz val="12"/>
      <color rgb="FFFF0000"/>
      <name val="맑은 고딕"/>
      <family val="3"/>
      <charset val="129"/>
      <scheme val="minor"/>
    </font>
    <font>
      <sz val="11"/>
      <color theme="0" tint="-0.499984740745262"/>
      <name val="맑은 고딕"/>
      <family val="3"/>
      <charset val="129"/>
      <scheme val="minor"/>
    </font>
    <font>
      <sz val="10"/>
      <name val="맑은 고딕"/>
      <family val="2"/>
      <charset val="129"/>
      <scheme val="minor"/>
    </font>
    <font>
      <sz val="10"/>
      <color rgb="FFFF00FF"/>
      <name val="맑은 고딕"/>
      <family val="3"/>
      <charset val="129"/>
      <scheme val="minor"/>
    </font>
    <font>
      <sz val="11"/>
      <color rgb="FF969696"/>
      <name val="맑은 고딕"/>
      <family val="3"/>
      <charset val="129"/>
      <scheme val="minor"/>
    </font>
    <font>
      <u/>
      <sz val="11"/>
      <color rgb="FF000000"/>
      <name val="맑은 고딕"/>
      <family val="3"/>
      <charset val="129"/>
      <scheme val="minor"/>
    </font>
    <font>
      <b/>
      <u/>
      <sz val="11"/>
      <color rgb="FF000000"/>
      <name val="맑은 고딕"/>
      <family val="3"/>
      <charset val="129"/>
      <scheme val="minor"/>
    </font>
    <font>
      <b/>
      <sz val="10"/>
      <color indexed="81"/>
      <name val="돋움"/>
      <family val="3"/>
      <charset val="129"/>
    </font>
    <font>
      <sz val="10"/>
      <color rgb="FFFF00FF"/>
      <name val="돋움"/>
      <family val="3"/>
      <charset val="129"/>
    </font>
    <font>
      <sz val="10"/>
      <color rgb="FFFF0000"/>
      <name val="맑은 고딕"/>
      <family val="3"/>
      <charset val="129"/>
      <scheme val="minor"/>
    </font>
    <font>
      <b/>
      <sz val="22"/>
      <name val="함초롬바탕"/>
      <family val="1"/>
      <charset val="129"/>
    </font>
    <font>
      <b/>
      <sz val="22"/>
      <color rgb="FF000000"/>
      <name val="함초롬바탕"/>
      <family val="1"/>
      <charset val="129"/>
    </font>
    <font>
      <sz val="11"/>
      <color rgb="FF0000FF"/>
      <name val="함초롬바탕"/>
      <family val="1"/>
      <charset val="129"/>
    </font>
    <font>
      <b/>
      <sz val="11"/>
      <color rgb="FFFF0000"/>
      <name val="함초롬바탕"/>
      <family val="1"/>
      <charset val="129"/>
    </font>
    <font>
      <b/>
      <i/>
      <sz val="11"/>
      <color rgb="FFFF0000"/>
      <name val="함초롬바탕"/>
      <family val="1"/>
      <charset val="129"/>
    </font>
    <font>
      <sz val="13"/>
      <color rgb="FF000000"/>
      <name val="함초롬바탕"/>
      <family val="1"/>
      <charset val="129"/>
    </font>
    <font>
      <sz val="12"/>
      <color rgb="FF000000"/>
      <name val="함초롬바탕"/>
      <family val="1"/>
      <charset val="129"/>
    </font>
    <font>
      <b/>
      <sz val="12"/>
      <color rgb="FF000000"/>
      <name val="함초롬바탕"/>
      <family val="1"/>
      <charset val="129"/>
    </font>
    <font>
      <i/>
      <sz val="12"/>
      <color rgb="FF437FC1"/>
      <name val="함초롬바탕"/>
      <family val="1"/>
      <charset val="129"/>
    </font>
    <font>
      <sz val="12"/>
      <color theme="8"/>
      <name val="함초롬바탕"/>
      <family val="1"/>
      <charset val="129"/>
    </font>
    <font>
      <i/>
      <sz val="12"/>
      <color theme="4"/>
      <name val="함초롬바탕"/>
      <family val="1"/>
      <charset val="129"/>
    </font>
    <font>
      <i/>
      <u/>
      <sz val="12"/>
      <color theme="4"/>
      <name val="함초롬바탕"/>
      <family val="1"/>
      <charset val="129"/>
    </font>
    <font>
      <b/>
      <sz val="12"/>
      <color rgb="FF002060"/>
      <name val="맑은 고딕"/>
      <family val="3"/>
      <charset val="129"/>
      <scheme val="minor"/>
    </font>
    <font>
      <sz val="12"/>
      <color theme="1"/>
      <name val="맑은 고딕"/>
      <family val="3"/>
      <charset val="129"/>
      <scheme val="minor"/>
    </font>
    <font>
      <b/>
      <u/>
      <sz val="11"/>
      <color theme="0"/>
      <name val="맑은 고딕"/>
      <family val="3"/>
      <charset val="129"/>
      <scheme val="minor"/>
    </font>
    <font>
      <b/>
      <sz val="22"/>
      <name val="맑은 고딕"/>
      <family val="3"/>
      <charset val="129"/>
    </font>
    <font>
      <sz val="12"/>
      <color theme="0" tint="-0.499984740745262"/>
      <name val="맑은 고딕"/>
      <family val="3"/>
      <charset val="129"/>
      <scheme val="minor"/>
    </font>
    <font>
      <b/>
      <sz val="18"/>
      <name val="맑은 고딕"/>
      <family val="3"/>
      <charset val="129"/>
    </font>
    <font>
      <b/>
      <sz val="14"/>
      <name val="맑은 고딕"/>
      <family val="3"/>
      <charset val="129"/>
      <scheme val="minor"/>
    </font>
    <font>
      <b/>
      <u/>
      <sz val="22"/>
      <color rgb="FF000000"/>
      <name val="맑은 고딕"/>
      <family val="3"/>
      <charset val="129"/>
      <scheme val="minor"/>
    </font>
    <font>
      <b/>
      <sz val="9"/>
      <name val="Dotum"/>
      <family val="3"/>
      <charset val="129"/>
    </font>
    <font>
      <i/>
      <sz val="11"/>
      <color rgb="FF00B0F0"/>
      <name val="맑은 고딕"/>
      <family val="3"/>
      <charset val="129"/>
      <scheme val="minor"/>
    </font>
    <font>
      <sz val="11"/>
      <color theme="1"/>
      <name val="맑은 고딕"/>
      <family val="2"/>
      <scheme val="minor"/>
    </font>
    <font>
      <b/>
      <sz val="12"/>
      <color rgb="FFFF0000"/>
      <name val="돋움"/>
      <family val="3"/>
      <charset val="129"/>
    </font>
    <font>
      <b/>
      <sz val="22"/>
      <color theme="1"/>
      <name val="맑은 고딕"/>
      <family val="3"/>
      <charset val="129"/>
      <scheme val="minor"/>
    </font>
    <font>
      <b/>
      <sz val="11"/>
      <color theme="5" tint="-0.249977111117893"/>
      <name val="맑은 고딕"/>
      <family val="3"/>
      <charset val="129"/>
      <scheme val="minor"/>
    </font>
    <font>
      <sz val="9"/>
      <color rgb="FF0000FF"/>
      <name val="맑은 고딕"/>
      <family val="3"/>
      <charset val="129"/>
    </font>
    <font>
      <b/>
      <sz val="9"/>
      <color rgb="FF0000FF"/>
      <name val="맑은 고딕"/>
      <family val="3"/>
      <charset val="129"/>
    </font>
    <font>
      <b/>
      <u/>
      <sz val="9"/>
      <color rgb="FF0000FF"/>
      <name val="맑은 고딕"/>
      <family val="3"/>
      <charset val="129"/>
    </font>
    <font>
      <u/>
      <sz val="11"/>
      <color theme="0"/>
      <name val="맑은 고딕"/>
      <family val="2"/>
      <charset val="129"/>
      <scheme val="minor"/>
    </font>
    <font>
      <u/>
      <sz val="11"/>
      <color theme="0"/>
      <name val="맑은 고딕"/>
      <family val="3"/>
      <charset val="129"/>
      <scheme val="minor"/>
    </font>
    <font>
      <u/>
      <sz val="11"/>
      <color rgb="FF0000FF"/>
      <name val="맑은 고딕"/>
      <family val="3"/>
      <charset val="129"/>
      <scheme val="minor"/>
    </font>
    <font>
      <b/>
      <strike/>
      <sz val="11"/>
      <color rgb="FF000000"/>
      <name val="맑은 고딕"/>
      <family val="3"/>
      <charset val="129"/>
      <scheme val="minor"/>
    </font>
    <font>
      <u/>
      <sz val="9"/>
      <color rgb="FF0000FF"/>
      <name val="맑은 고딕"/>
      <family val="3"/>
      <charset val="129"/>
      <scheme val="minor"/>
    </font>
    <font>
      <b/>
      <sz val="9"/>
      <color rgb="FF002060"/>
      <name val="맑은 고딕"/>
      <family val="3"/>
      <charset val="129"/>
      <scheme val="minor"/>
    </font>
    <font>
      <u/>
      <sz val="9"/>
      <color theme="10"/>
      <name val="맑은 고딕"/>
      <family val="3"/>
      <charset val="129"/>
      <scheme val="minor"/>
    </font>
    <font>
      <u/>
      <sz val="9"/>
      <name val="맑은 고딕"/>
      <family val="3"/>
      <charset val="129"/>
    </font>
    <font>
      <sz val="11"/>
      <color theme="0" tint="-0.34998626667073579"/>
      <name val="맑은 고딕"/>
      <family val="3"/>
      <charset val="129"/>
      <scheme val="minor"/>
    </font>
    <font>
      <i/>
      <sz val="10"/>
      <name val="맑은 고딕"/>
      <family val="3"/>
      <charset val="129"/>
      <scheme val="minor"/>
    </font>
    <font>
      <b/>
      <sz val="18"/>
      <name val="맑은 고딕"/>
      <family val="3"/>
      <charset val="129"/>
      <scheme val="minor"/>
    </font>
    <font>
      <sz val="10"/>
      <name val="Segoe UI Symbol"/>
      <family val="2"/>
    </font>
    <font>
      <sz val="10"/>
      <name val="Segoe UI Symbol"/>
      <family val="3"/>
    </font>
    <font>
      <b/>
      <u val="double"/>
      <sz val="17"/>
      <color rgb="FF000000"/>
      <name val="HY헤드라인M"/>
      <family val="1"/>
      <charset val="129"/>
    </font>
    <font>
      <b/>
      <sz val="11"/>
      <color rgb="FF0000FF"/>
      <name val="맑은 고딕"/>
      <family val="3"/>
      <charset val="129"/>
      <scheme val="minor"/>
    </font>
    <font>
      <b/>
      <sz val="11"/>
      <color rgb="FF0000FF"/>
      <name val="나눔고딕"/>
      <family val="3"/>
      <charset val="129"/>
    </font>
    <font>
      <b/>
      <sz val="9.35"/>
      <color rgb="FF0000FF"/>
      <name val="맑은 고딕"/>
      <family val="3"/>
      <charset val="129"/>
    </font>
    <font>
      <sz val="11"/>
      <color theme="1"/>
      <name val="맑은 고딕"/>
      <family val="3"/>
      <charset val="129"/>
    </font>
    <font>
      <sz val="9.9"/>
      <color theme="1"/>
      <name val="맑은 고딕"/>
      <family val="3"/>
      <charset val="129"/>
    </font>
    <font>
      <sz val="10"/>
      <color theme="1"/>
      <name val="Tahoma"/>
      <family val="2"/>
      <charset val="1"/>
    </font>
    <font>
      <b/>
      <sz val="12"/>
      <color rgb="FF0000FF"/>
      <name val="맑은 고딕"/>
      <family val="3"/>
      <charset val="129"/>
    </font>
    <font>
      <i/>
      <sz val="11"/>
      <color rgb="FF000000"/>
      <name val="휴먼명조"/>
      <family val="3"/>
      <charset val="129"/>
    </font>
    <font>
      <sz val="10"/>
      <name val="MS Gothic"/>
      <family val="3"/>
      <charset val="128"/>
    </font>
    <font>
      <b/>
      <sz val="22"/>
      <color rgb="FF000000"/>
      <name val="맑은 고딕"/>
      <family val="3"/>
      <charset val="129"/>
    </font>
    <font>
      <sz val="10"/>
      <color rgb="FF000000"/>
      <name val="맑은 고딕"/>
      <family val="3"/>
      <charset val="129"/>
    </font>
    <font>
      <u/>
      <sz val="10"/>
      <color rgb="FF0000FF"/>
      <name val="맑은 고딕"/>
      <family val="3"/>
      <charset val="129"/>
    </font>
    <font>
      <b/>
      <i/>
      <sz val="10"/>
      <color rgb="FF0000FF"/>
      <name val="맑은 고딕"/>
      <family val="3"/>
      <charset val="129"/>
      <scheme val="minor"/>
    </font>
    <font>
      <i/>
      <sz val="10"/>
      <color rgb="FF0000FF"/>
      <name val="맑은 고딕"/>
      <family val="3"/>
      <charset val="129"/>
      <scheme val="minor"/>
    </font>
    <font>
      <u/>
      <sz val="12"/>
      <color rgb="FF0000FF"/>
      <name val="맑은 고딕"/>
      <family val="3"/>
      <charset val="129"/>
      <scheme val="minor"/>
    </font>
    <font>
      <sz val="9"/>
      <color rgb="FF000000"/>
      <name val="Segoe UI Symbol"/>
      <family val="3"/>
    </font>
    <font>
      <sz val="9"/>
      <color rgb="FF000000"/>
      <name val="Calibri"/>
      <family val="3"/>
    </font>
    <font>
      <sz val="9"/>
      <color rgb="FF000000"/>
      <name val="맑은 고딕"/>
      <family val="2"/>
      <charset val="129"/>
      <scheme val="minor"/>
    </font>
    <font>
      <sz val="9"/>
      <color rgb="FF000000"/>
      <name val="Segoe UI Symbol"/>
      <family val="2"/>
    </font>
    <font>
      <b/>
      <u/>
      <sz val="9"/>
      <color theme="1"/>
      <name val="맑은 고딕"/>
      <family val="3"/>
      <charset val="129"/>
      <scheme val="minor"/>
    </font>
    <font>
      <b/>
      <sz val="9"/>
      <color theme="1"/>
      <name val="맑은 고딕"/>
      <family val="3"/>
      <charset val="129"/>
      <scheme val="minor"/>
    </font>
    <font>
      <sz val="8"/>
      <color theme="1"/>
      <name val="맑은 고딕"/>
      <family val="3"/>
      <charset val="129"/>
      <scheme val="minor"/>
    </font>
    <font>
      <b/>
      <sz val="8"/>
      <color theme="1"/>
      <name val="맑은 고딕"/>
      <family val="3"/>
      <charset val="129"/>
      <scheme val="minor"/>
    </font>
    <font>
      <b/>
      <sz val="6"/>
      <color theme="0" tint="-0.499984740745262"/>
      <name val="맑은 고딕"/>
      <family val="3"/>
      <charset val="129"/>
      <scheme val="minor"/>
    </font>
    <font>
      <sz val="8"/>
      <color theme="0" tint="-0.499984740745262"/>
      <name val="맑은 고딕"/>
      <family val="3"/>
      <charset val="129"/>
      <scheme val="minor"/>
    </font>
    <font>
      <sz val="8"/>
      <color rgb="FF000000"/>
      <name val="맑은 고딕"/>
      <family val="3"/>
      <charset val="129"/>
    </font>
    <font>
      <b/>
      <u/>
      <sz val="10"/>
      <color rgb="FFC00000"/>
      <name val="맑은 고딕"/>
      <family val="3"/>
      <charset val="129"/>
      <scheme val="major"/>
    </font>
    <font>
      <sz val="10"/>
      <color theme="1"/>
      <name val="Tahoma"/>
      <family val="3"/>
      <charset val="1"/>
    </font>
  </fonts>
  <fills count="30">
    <fill>
      <patternFill patternType="none"/>
    </fill>
    <fill>
      <patternFill patternType="gray125"/>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rgb="FF99CCFF"/>
        <bgColor indexed="64"/>
      </patternFill>
    </fill>
    <fill>
      <patternFill patternType="solid">
        <fgColor theme="9" tint="0.7999816888943144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3"/>
        <bgColor indexed="64"/>
      </patternFill>
    </fill>
    <fill>
      <patternFill patternType="solid">
        <fgColor rgb="FFB2B2B2"/>
        <bgColor indexed="64"/>
      </patternFill>
    </fill>
    <fill>
      <patternFill patternType="solid">
        <fgColor rgb="FFFAEDD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CC"/>
      </patternFill>
    </fill>
    <fill>
      <patternFill patternType="solid">
        <fgColor theme="8" tint="-0.49998474074526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34998626667073579"/>
        <bgColor indexed="64"/>
      </patternFill>
    </fill>
  </fills>
  <borders count="500">
    <border>
      <left/>
      <right/>
      <top/>
      <bottom/>
      <diagonal/>
    </border>
    <border>
      <left/>
      <right/>
      <top style="hair">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bottom/>
      <diagonal/>
    </border>
    <border>
      <left/>
      <right style="thin">
        <color indexed="64"/>
      </right>
      <top/>
      <bottom/>
      <diagonal/>
    </border>
    <border>
      <left/>
      <right style="hair">
        <color indexed="64"/>
      </right>
      <top/>
      <bottom style="hair">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8"/>
      </left>
      <right style="hair">
        <color indexed="8"/>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8"/>
      </right>
      <top style="thin">
        <color indexed="64"/>
      </top>
      <bottom/>
      <diagonal/>
    </border>
    <border>
      <left style="hair">
        <color indexed="8"/>
      </left>
      <right/>
      <top/>
      <bottom/>
      <diagonal/>
    </border>
    <border>
      <left/>
      <right style="hair">
        <color indexed="8"/>
      </right>
      <top/>
      <bottom/>
      <diagonal/>
    </border>
    <border>
      <left style="hair">
        <color indexed="8"/>
      </left>
      <right/>
      <top style="thin">
        <color indexed="64"/>
      </top>
      <bottom/>
      <diagonal/>
    </border>
    <border>
      <left style="hair">
        <color indexed="8"/>
      </left>
      <right/>
      <top/>
      <bottom style="thin">
        <color indexed="64"/>
      </bottom>
      <diagonal/>
    </border>
    <border>
      <left/>
      <right style="hair">
        <color indexed="8"/>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style="thin">
        <color indexed="64"/>
      </right>
      <top style="hair">
        <color auto="1"/>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bottom style="thin">
        <color auto="1"/>
      </bottom>
      <diagonal/>
    </border>
    <border>
      <left style="hair">
        <color indexed="64"/>
      </left>
      <right style="hair">
        <color indexed="64"/>
      </right>
      <top style="hair">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style="hair">
        <color auto="1"/>
      </right>
      <top style="hair">
        <color auto="1"/>
      </top>
      <bottom style="thin">
        <color auto="1"/>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double">
        <color auto="1"/>
      </bottom>
      <diagonal/>
    </border>
    <border>
      <left/>
      <right style="hair">
        <color indexed="64"/>
      </right>
      <top style="hair">
        <color indexed="64"/>
      </top>
      <bottom style="double">
        <color auto="1"/>
      </bottom>
      <diagonal/>
    </border>
    <border>
      <left style="hair">
        <color indexed="64"/>
      </left>
      <right style="medium">
        <color indexed="64"/>
      </right>
      <top style="hair">
        <color indexed="64"/>
      </top>
      <bottom style="double">
        <color auto="1"/>
      </bottom>
      <diagonal/>
    </border>
    <border>
      <left style="medium">
        <color indexed="64"/>
      </left>
      <right style="hair">
        <color indexed="64"/>
      </right>
      <top style="double">
        <color auto="1"/>
      </top>
      <bottom style="hair">
        <color indexed="64"/>
      </bottom>
      <diagonal/>
    </border>
    <border>
      <left style="hair">
        <color indexed="64"/>
      </left>
      <right style="hair">
        <color indexed="64"/>
      </right>
      <top style="double">
        <color auto="1"/>
      </top>
      <bottom style="hair">
        <color indexed="64"/>
      </bottom>
      <diagonal/>
    </border>
    <border>
      <left style="hair">
        <color indexed="64"/>
      </left>
      <right/>
      <top style="double">
        <color auto="1"/>
      </top>
      <bottom style="hair">
        <color indexed="64"/>
      </bottom>
      <diagonal/>
    </border>
    <border>
      <left/>
      <right/>
      <top style="double">
        <color auto="1"/>
      </top>
      <bottom style="hair">
        <color indexed="64"/>
      </bottom>
      <diagonal/>
    </border>
    <border>
      <left/>
      <right style="hair">
        <color indexed="64"/>
      </right>
      <top style="double">
        <color auto="1"/>
      </top>
      <bottom style="hair">
        <color indexed="64"/>
      </bottom>
      <diagonal/>
    </border>
    <border>
      <left style="hair">
        <color indexed="64"/>
      </left>
      <right style="medium">
        <color indexed="64"/>
      </right>
      <top style="double">
        <color auto="1"/>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8"/>
      </right>
      <top style="thin">
        <color indexed="64"/>
      </top>
      <bottom/>
      <diagonal/>
    </border>
    <border>
      <left style="hair">
        <color indexed="8"/>
      </left>
      <right style="hair">
        <color indexed="8"/>
      </right>
      <top style="thin">
        <color indexed="64"/>
      </top>
      <bottom style="hair">
        <color indexed="8"/>
      </bottom>
      <diagonal/>
    </border>
    <border>
      <left style="hair">
        <color indexed="8"/>
      </left>
      <right style="medium">
        <color indexed="64"/>
      </right>
      <top style="thin">
        <color indexed="64"/>
      </top>
      <bottom style="hair">
        <color indexed="8"/>
      </bottom>
      <diagonal/>
    </border>
    <border>
      <left style="medium">
        <color indexed="64"/>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medium">
        <color indexed="64"/>
      </right>
      <top/>
      <bottom/>
      <diagonal/>
    </border>
    <border>
      <left style="medium">
        <color indexed="64"/>
      </left>
      <right style="hair">
        <color indexed="8"/>
      </right>
      <top/>
      <bottom style="thin">
        <color indexed="64"/>
      </bottom>
      <diagonal/>
    </border>
    <border>
      <left style="hair">
        <color indexed="8"/>
      </left>
      <right style="medium">
        <color indexed="64"/>
      </right>
      <top/>
      <bottom style="thin">
        <color indexed="64"/>
      </bottom>
      <diagonal/>
    </border>
    <border>
      <left/>
      <right style="hair">
        <color indexed="8"/>
      </right>
      <top/>
      <bottom style="medium">
        <color indexed="64"/>
      </bottom>
      <diagonal/>
    </border>
    <border>
      <left style="hair">
        <color indexed="8"/>
      </left>
      <right/>
      <top style="thin">
        <color indexed="64"/>
      </top>
      <bottom style="medium">
        <color indexed="64"/>
      </bottom>
      <diagonal/>
    </border>
    <border>
      <left/>
      <right style="hair">
        <color indexed="8"/>
      </right>
      <top style="thin">
        <color indexed="64"/>
      </top>
      <bottom style="medium">
        <color indexed="64"/>
      </bottom>
      <diagonal/>
    </border>
    <border>
      <left style="hair">
        <color indexed="8"/>
      </left>
      <right style="medium">
        <color indexed="64"/>
      </right>
      <top/>
      <bottom style="medium">
        <color indexed="64"/>
      </bottom>
      <diagonal/>
    </border>
    <border>
      <left style="hair">
        <color indexed="8"/>
      </left>
      <right style="hair">
        <color indexed="8"/>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auto="1"/>
      </right>
      <top style="hair">
        <color auto="1"/>
      </top>
      <bottom style="thin">
        <color auto="1"/>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top style="thin">
        <color auto="1"/>
      </top>
      <bottom/>
      <diagonal/>
    </border>
    <border>
      <left/>
      <right style="hair">
        <color indexed="64"/>
      </right>
      <top style="thin">
        <color auto="1"/>
      </top>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style="hair">
        <color indexed="8"/>
      </right>
      <top style="hair">
        <color indexed="8"/>
      </top>
      <bottom/>
      <diagonal/>
    </border>
    <border>
      <left/>
      <right/>
      <top style="medium">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style="medium">
        <color rgb="FFFF0000"/>
      </bottom>
      <diagonal/>
    </border>
    <border>
      <left style="hair">
        <color indexed="64"/>
      </left>
      <right/>
      <top/>
      <bottom style="medium">
        <color rgb="FFFF0000"/>
      </bottom>
      <diagonal/>
    </border>
    <border>
      <left/>
      <right/>
      <top/>
      <bottom style="medium">
        <color rgb="FFFF0000"/>
      </bottom>
      <diagonal/>
    </border>
    <border>
      <left/>
      <right style="hair">
        <color indexed="64"/>
      </right>
      <top/>
      <bottom style="medium">
        <color rgb="FFFF0000"/>
      </bottom>
      <diagonal/>
    </border>
    <border>
      <left/>
      <right/>
      <top/>
      <bottom style="hair">
        <color auto="1"/>
      </bottom>
      <diagonal/>
    </border>
    <border>
      <left style="hair">
        <color auto="1"/>
      </left>
      <right style="thin">
        <color auto="1"/>
      </right>
      <top style="hair">
        <color auto="1"/>
      </top>
      <bottom style="hair">
        <color auto="1"/>
      </bottom>
      <diagonal/>
    </border>
    <border>
      <left/>
      <right style="hair">
        <color indexed="64"/>
      </right>
      <top style="medium">
        <color rgb="FFFF0000"/>
      </top>
      <bottom style="hair">
        <color indexed="64"/>
      </bottom>
      <diagonal/>
    </border>
    <border>
      <left style="medium">
        <color rgb="FFFF0000"/>
      </left>
      <right style="hair">
        <color auto="1"/>
      </right>
      <top style="hair">
        <color indexed="64"/>
      </top>
      <bottom style="hair">
        <color indexed="64"/>
      </bottom>
      <diagonal/>
    </border>
    <border>
      <left/>
      <right style="hair">
        <color auto="1"/>
      </right>
      <top style="hair">
        <color auto="1"/>
      </top>
      <bottom style="hair">
        <color auto="1"/>
      </bottom>
      <diagonal/>
    </border>
    <border>
      <left style="hair">
        <color auto="1"/>
      </left>
      <right style="medium">
        <color rgb="FFFF0000"/>
      </right>
      <top style="hair">
        <color indexed="64"/>
      </top>
      <bottom style="hair">
        <color indexed="64"/>
      </bottom>
      <diagonal/>
    </border>
    <border>
      <left style="medium">
        <color rgb="FFFF0000"/>
      </left>
      <right style="hair">
        <color auto="1"/>
      </right>
      <top style="hair">
        <color indexed="64"/>
      </top>
      <bottom style="medium">
        <color rgb="FFFF0000"/>
      </bottom>
      <diagonal/>
    </border>
    <border>
      <left style="hair">
        <color auto="1"/>
      </left>
      <right style="hair">
        <color auto="1"/>
      </right>
      <top style="hair">
        <color auto="1"/>
      </top>
      <bottom style="medium">
        <color rgb="FFFF0000"/>
      </bottom>
      <diagonal/>
    </border>
    <border>
      <left/>
      <right style="hair">
        <color auto="1"/>
      </right>
      <top style="hair">
        <color auto="1"/>
      </top>
      <bottom style="medium">
        <color rgb="FFFF0000"/>
      </bottom>
      <diagonal/>
    </border>
    <border>
      <left style="hair">
        <color auto="1"/>
      </left>
      <right style="medium">
        <color rgb="FFFF0000"/>
      </right>
      <top style="hair">
        <color indexed="64"/>
      </top>
      <bottom style="medium">
        <color rgb="FFFF0000"/>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auto="1"/>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hair">
        <color auto="1"/>
      </top>
      <bottom/>
      <diagonal/>
    </border>
    <border>
      <left/>
      <right/>
      <top style="hair">
        <color auto="1"/>
      </top>
      <bottom/>
      <diagonal/>
    </border>
    <border>
      <left/>
      <right style="hair">
        <color indexed="64"/>
      </right>
      <top style="hair">
        <color auto="1"/>
      </top>
      <bottom/>
      <diagonal/>
    </border>
    <border>
      <left style="hair">
        <color auto="1"/>
      </left>
      <right/>
      <top style="hair">
        <color auto="1"/>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auto="1"/>
      </left>
      <right style="thick">
        <color rgb="FFFF0000"/>
      </right>
      <top style="thick">
        <color rgb="FFFF0000"/>
      </top>
      <bottom style="thick">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bottom/>
      <diagonal/>
    </border>
    <border>
      <left style="dashed">
        <color indexed="64"/>
      </left>
      <right style="dashed">
        <color indexed="64"/>
      </right>
      <top style="dashed">
        <color indexed="64"/>
      </top>
      <bottom style="dashed">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FF0000"/>
      </left>
      <right/>
      <top style="hair">
        <color indexed="64"/>
      </top>
      <bottom style="hair">
        <color indexed="64"/>
      </bottom>
      <diagonal/>
    </border>
    <border>
      <left style="hair">
        <color indexed="64"/>
      </left>
      <right/>
      <top style="hair">
        <color indexed="64"/>
      </top>
      <bottom style="medium">
        <color rgb="FFFF0000"/>
      </bottom>
      <diagonal/>
    </border>
    <border>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style="hair">
        <color indexed="64"/>
      </top>
      <bottom style="medium">
        <color rgb="FFFF0000"/>
      </bottom>
      <diagonal/>
    </border>
    <border>
      <left/>
      <right style="medium">
        <color rgb="FFFF0000"/>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thin">
        <color auto="1"/>
      </left>
      <right style="hair">
        <color auto="1"/>
      </right>
      <top style="hair">
        <color auto="1"/>
      </top>
      <bottom style="hair">
        <color auto="1"/>
      </bottom>
      <diagonal/>
    </border>
    <border>
      <left style="dotted">
        <color rgb="FF0000FF"/>
      </left>
      <right/>
      <top style="dotted">
        <color rgb="FF0000FF"/>
      </top>
      <bottom/>
      <diagonal/>
    </border>
    <border>
      <left/>
      <right/>
      <top style="dotted">
        <color rgb="FF0000FF"/>
      </top>
      <bottom/>
      <diagonal/>
    </border>
    <border>
      <left/>
      <right style="dotted">
        <color rgb="FF0000FF"/>
      </right>
      <top style="dotted">
        <color rgb="FF0000FF"/>
      </top>
      <bottom/>
      <diagonal/>
    </border>
    <border>
      <left style="dotted">
        <color rgb="FF0000FF"/>
      </left>
      <right/>
      <top/>
      <bottom/>
      <diagonal/>
    </border>
    <border>
      <left/>
      <right style="dotted">
        <color rgb="FF0000FF"/>
      </right>
      <top/>
      <bottom/>
      <diagonal/>
    </border>
    <border>
      <left style="dotted">
        <color rgb="FF0000FF"/>
      </left>
      <right/>
      <top/>
      <bottom style="dotted">
        <color rgb="FF0000FF"/>
      </bottom>
      <diagonal/>
    </border>
    <border>
      <left/>
      <right/>
      <top/>
      <bottom style="dotted">
        <color rgb="FF0000FF"/>
      </bottom>
      <diagonal/>
    </border>
    <border>
      <left/>
      <right style="dotted">
        <color rgb="FF0000FF"/>
      </right>
      <top/>
      <bottom style="dotted">
        <color rgb="FF0000FF"/>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hair">
        <color indexed="64"/>
      </top>
      <bottom style="hair">
        <color indexed="64"/>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right style="thin">
        <color theme="0" tint="-0.499984740745262"/>
      </right>
      <top/>
      <bottom style="thin">
        <color indexed="64"/>
      </bottom>
      <diagonal/>
    </border>
    <border>
      <left/>
      <right/>
      <top/>
      <bottom style="thin">
        <color rgb="FF969696"/>
      </bottom>
      <diagonal/>
    </border>
    <border>
      <left style="thin">
        <color rgb="FF969696"/>
      </left>
      <right style="hair">
        <color rgb="FF969696"/>
      </right>
      <top style="thin">
        <color rgb="FF969696"/>
      </top>
      <bottom style="hair">
        <color rgb="FF969696"/>
      </bottom>
      <diagonal/>
    </border>
    <border>
      <left style="hair">
        <color rgb="FF969696"/>
      </left>
      <right style="hair">
        <color rgb="FF969696"/>
      </right>
      <top style="thin">
        <color rgb="FF969696"/>
      </top>
      <bottom style="hair">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style="hair">
        <color rgb="FF969696"/>
      </right>
      <top style="hair">
        <color rgb="FF969696"/>
      </top>
      <bottom style="thin">
        <color rgb="FF969696"/>
      </bottom>
      <diagonal/>
    </border>
    <border>
      <left style="hair">
        <color rgb="FF969696"/>
      </left>
      <right style="hair">
        <color rgb="FF969696"/>
      </right>
      <top style="hair">
        <color rgb="FF969696"/>
      </top>
      <bottom style="thin">
        <color rgb="FF969696"/>
      </bottom>
      <diagonal/>
    </border>
    <border>
      <left style="thin">
        <color rgb="FF969696"/>
      </left>
      <right style="thin">
        <color rgb="FF969696"/>
      </right>
      <top/>
      <bottom style="thin">
        <color rgb="FF969696"/>
      </bottom>
      <diagonal/>
    </border>
    <border>
      <left style="thin">
        <color rgb="FF969696"/>
      </left>
      <right/>
      <top style="thin">
        <color rgb="FF969696"/>
      </top>
      <bottom style="thin">
        <color rgb="FF969696"/>
      </bottom>
      <diagonal/>
    </border>
    <border>
      <left/>
      <right style="thin">
        <color rgb="FF969696"/>
      </right>
      <top style="thin">
        <color rgb="FF969696"/>
      </top>
      <bottom style="thin">
        <color rgb="FF969696"/>
      </bottom>
      <diagonal/>
    </border>
    <border>
      <left/>
      <right/>
      <top style="thin">
        <color rgb="FF969696"/>
      </top>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right/>
      <top/>
      <bottom style="thin">
        <color theme="0" tint="-0.24994659260841701"/>
      </bottom>
      <diagonal/>
    </border>
    <border>
      <left/>
      <right style="thin">
        <color theme="0" tint="-0.499984740745262"/>
      </right>
      <top style="thin">
        <color indexed="64"/>
      </top>
      <bottom style="thin">
        <color indexed="64"/>
      </bottom>
      <diagonal/>
    </border>
    <border diagonalUp="1">
      <left style="thin">
        <color indexed="64"/>
      </left>
      <right/>
      <top style="thin">
        <color indexed="64"/>
      </top>
      <bottom style="thin">
        <color indexed="64"/>
      </bottom>
      <diagonal style="thin">
        <color theme="0" tint="-0.499984740745262"/>
      </diagonal>
    </border>
    <border diagonalUp="1">
      <left/>
      <right/>
      <top style="thin">
        <color indexed="64"/>
      </top>
      <bottom style="thin">
        <color indexed="64"/>
      </bottom>
      <diagonal style="thin">
        <color theme="0" tint="-0.499984740745262"/>
      </diagonal>
    </border>
    <border diagonalUp="1">
      <left/>
      <right style="thin">
        <color indexed="64"/>
      </right>
      <top style="thin">
        <color indexed="64"/>
      </top>
      <bottom style="thin">
        <color indexed="64"/>
      </bottom>
      <diagonal style="thin">
        <color theme="0" tint="-0.499984740745262"/>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hair">
        <color auto="1"/>
      </right>
      <top style="thin">
        <color auto="1"/>
      </top>
      <bottom/>
      <diagonal/>
    </border>
    <border>
      <left style="thin">
        <color rgb="FF969696"/>
      </left>
      <right/>
      <top style="thin">
        <color theme="0" tint="-0.499984740745262"/>
      </top>
      <bottom style="thin">
        <color theme="0" tint="-0.499984740745262"/>
      </bottom>
      <diagonal/>
    </border>
    <border>
      <left/>
      <right style="thin">
        <color rgb="FF969696"/>
      </right>
      <top style="thin">
        <color theme="0" tint="-0.499984740745262"/>
      </top>
      <bottom style="thin">
        <color theme="0" tint="-0.499984740745262"/>
      </bottom>
      <diagonal/>
    </border>
    <border>
      <left/>
      <right/>
      <top style="thin">
        <color rgb="FF969696"/>
      </top>
      <bottom style="thin">
        <color rgb="FF969696"/>
      </bottom>
      <diagonal/>
    </border>
    <border>
      <left style="hair">
        <color indexed="8"/>
      </left>
      <right style="medium">
        <color indexed="64"/>
      </right>
      <top style="thin">
        <color indexed="64"/>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77111117893"/>
      </right>
      <top style="thin">
        <color theme="0" tint="-0.499984740745262"/>
      </top>
      <bottom style="thin">
        <color theme="0" tint="-0.499984740745262"/>
      </bottom>
      <diagonal/>
    </border>
    <border>
      <left style="thin">
        <color theme="0" tint="-0.249977111117893"/>
      </left>
      <right/>
      <top/>
      <bottom style="thin">
        <color theme="0" tint="-0.499984740745262"/>
      </bottom>
      <diagonal/>
    </border>
    <border>
      <left style="thin">
        <color theme="0" tint="-0.249977111117893"/>
      </left>
      <right style="thin">
        <color theme="0" tint="-0.499984740745262"/>
      </right>
      <top style="thin">
        <color theme="0" tint="-0.499984740745262"/>
      </top>
      <bottom style="hair">
        <color theme="0" tint="-0.499984740745262"/>
      </bottom>
      <diagonal/>
    </border>
    <border>
      <left style="thin">
        <color theme="0" tint="-0.249977111117893"/>
      </left>
      <right style="thin">
        <color theme="0" tint="-0.499984740745262"/>
      </right>
      <top style="hair">
        <color theme="0" tint="-0.499984740745262"/>
      </top>
      <bottom style="thin">
        <color theme="0" tint="-0.499984740745262"/>
      </bottom>
      <diagonal/>
    </border>
    <border>
      <left style="thin">
        <color theme="0" tint="-0.249977111117893"/>
      </left>
      <right/>
      <top style="thin">
        <color theme="0" tint="-0.499984740745262"/>
      </top>
      <bottom style="thin">
        <color theme="0" tint="-0.499984740745262"/>
      </bottom>
      <diagonal/>
    </border>
    <border>
      <left/>
      <right style="thin">
        <color theme="0" tint="-0.249977111117893"/>
      </right>
      <top style="thin">
        <color theme="0" tint="-0.499984740745262"/>
      </top>
      <bottom style="thin">
        <color theme="0" tint="-0.499984740745262"/>
      </bottom>
      <diagonal/>
    </border>
    <border>
      <left/>
      <right style="thin">
        <color theme="0" tint="-0.249977111117893"/>
      </right>
      <top/>
      <bottom style="thin">
        <color indexed="64"/>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rgb="FF969696"/>
      </bottom>
      <diagonal/>
    </border>
    <border>
      <left/>
      <right style="thin">
        <color theme="0" tint="-0.249977111117893"/>
      </right>
      <top/>
      <bottom style="thin">
        <color rgb="FF969696"/>
      </bottom>
      <diagonal/>
    </border>
    <border>
      <left style="thin">
        <color theme="0" tint="-0.249977111117893"/>
      </left>
      <right style="thin">
        <color rgb="FF969696"/>
      </right>
      <top style="thin">
        <color rgb="FF969696"/>
      </top>
      <bottom style="thin">
        <color rgb="FF969696"/>
      </bottom>
      <diagonal/>
    </border>
    <border>
      <left style="hair">
        <color rgb="FF969696"/>
      </left>
      <right style="thin">
        <color theme="0" tint="-0.249977111117893"/>
      </right>
      <top style="thin">
        <color rgb="FF969696"/>
      </top>
      <bottom style="hair">
        <color rgb="FF969696"/>
      </bottom>
      <diagonal/>
    </border>
    <border>
      <left style="hair">
        <color rgb="FF969696"/>
      </left>
      <right style="thin">
        <color theme="0" tint="-0.249977111117893"/>
      </right>
      <top style="hair">
        <color rgb="FF969696"/>
      </top>
      <bottom style="thin">
        <color rgb="FF969696"/>
      </bottom>
      <diagonal/>
    </border>
    <border>
      <left style="thin">
        <color rgb="FF969696"/>
      </left>
      <right style="thin">
        <color theme="0" tint="-0.249977111117893"/>
      </right>
      <top style="thin">
        <color rgb="FF969696"/>
      </top>
      <bottom style="thin">
        <color rgb="FF969696"/>
      </bottom>
      <diagonal/>
    </border>
    <border>
      <left/>
      <right style="thin">
        <color theme="0" tint="-0.249977111117893"/>
      </right>
      <top/>
      <bottom style="thin">
        <color theme="0" tint="-0.499984740745262"/>
      </bottom>
      <diagonal/>
    </border>
    <border>
      <left style="thin">
        <color theme="0" tint="-0.249977111117893"/>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249977111117893"/>
      </right>
      <top style="thin">
        <color theme="0" tint="-0.499984740745262"/>
      </top>
      <bottom style="hair">
        <color theme="0" tint="-0.499984740745262"/>
      </bottom>
      <diagonal/>
    </border>
    <border>
      <left style="thin">
        <color theme="0" tint="-0.249977111117893"/>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249977111117893"/>
      </right>
      <top style="hair">
        <color theme="0" tint="-0.499984740745262"/>
      </top>
      <bottom style="hair">
        <color theme="0" tint="-0.499984740745262"/>
      </bottom>
      <diagonal/>
    </border>
    <border>
      <left style="thin">
        <color theme="0" tint="-0.249977111117893"/>
      </left>
      <right style="hair">
        <color theme="0" tint="-0.499984740745262"/>
      </right>
      <top/>
      <bottom style="hair">
        <color theme="0" tint="-0.499984740745262"/>
      </bottom>
      <diagonal/>
    </border>
    <border>
      <left style="hair">
        <color theme="0" tint="-0.499984740745262"/>
      </left>
      <right style="thin">
        <color theme="0" tint="-0.249977111117893"/>
      </right>
      <top/>
      <bottom style="hair">
        <color theme="0" tint="-0.499984740745262"/>
      </bottom>
      <diagonal/>
    </border>
    <border>
      <left style="thin">
        <color theme="0" tint="-0.249977111117893"/>
      </left>
      <right style="hair">
        <color theme="0" tint="-0.499984740745262"/>
      </right>
      <top style="hair">
        <color theme="0" tint="-0.499984740745262"/>
      </top>
      <bottom/>
      <diagonal/>
    </border>
    <border>
      <left style="hair">
        <color theme="0" tint="-0.499984740745262"/>
      </left>
      <right style="thin">
        <color theme="0" tint="-0.249977111117893"/>
      </right>
      <top style="hair">
        <color theme="0" tint="-0.499984740745262"/>
      </top>
      <bottom/>
      <diagonal/>
    </border>
    <border>
      <left style="thin">
        <color theme="0" tint="-0.249977111117893"/>
      </left>
      <right/>
      <top style="thin">
        <color theme="0" tint="-0.499984740745262"/>
      </top>
      <bottom/>
      <diagonal/>
    </border>
    <border>
      <left/>
      <right style="thin">
        <color theme="0" tint="-0.249977111117893"/>
      </right>
      <top style="thin">
        <color theme="0" tint="-0.499984740745262"/>
      </top>
      <bottom/>
      <diagonal/>
    </border>
    <border>
      <left style="thin">
        <color theme="0" tint="-0.249977111117893"/>
      </left>
      <right/>
      <top/>
      <bottom style="thin">
        <color theme="0" tint="-0.24994659260841701"/>
      </bottom>
      <diagonal/>
    </border>
    <border>
      <left/>
      <right style="thin">
        <color theme="0" tint="-0.249977111117893"/>
      </right>
      <top/>
      <bottom style="thin">
        <color theme="0" tint="-0.24994659260841701"/>
      </bottom>
      <diagonal/>
    </border>
    <border>
      <left style="thin">
        <color theme="0" tint="-0.249977111117893"/>
      </left>
      <right/>
      <top style="thin">
        <color rgb="FF969696"/>
      </top>
      <bottom/>
      <diagonal/>
    </border>
    <border>
      <left/>
      <right style="thin">
        <color theme="0" tint="-0.249977111117893"/>
      </right>
      <top style="thin">
        <color rgb="FF969696"/>
      </top>
      <bottom/>
      <diagonal/>
    </border>
    <border>
      <left style="thin">
        <color theme="0" tint="-0.249977111117893"/>
      </left>
      <right/>
      <top style="thin">
        <color rgb="FF969696"/>
      </top>
      <bottom style="thin">
        <color theme="0" tint="-0.249977111117893"/>
      </bottom>
      <diagonal/>
    </border>
    <border>
      <left/>
      <right/>
      <top style="thin">
        <color rgb="FF969696"/>
      </top>
      <bottom style="thin">
        <color theme="0" tint="-0.249977111117893"/>
      </bottom>
      <diagonal/>
    </border>
    <border>
      <left/>
      <right style="thin">
        <color theme="0" tint="-0.249977111117893"/>
      </right>
      <top style="thin">
        <color rgb="FF969696"/>
      </top>
      <bottom style="thin">
        <color theme="0" tint="-0.249977111117893"/>
      </bottom>
      <diagonal/>
    </border>
    <border>
      <left style="thin">
        <color theme="0" tint="-0.499984740745262"/>
      </left>
      <right/>
      <top/>
      <bottom style="thin">
        <color theme="0" tint="-0.249977111117893"/>
      </bottom>
      <diagonal/>
    </border>
    <border>
      <left/>
      <right style="thin">
        <color theme="0" tint="-0.499984740745262"/>
      </right>
      <top/>
      <bottom style="thin">
        <color theme="0" tint="-0.249977111117893"/>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top style="thin">
        <color theme="0" tint="-0.34998626667073579"/>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right style="medium">
        <color theme="0" tint="-0.34998626667073579"/>
      </right>
      <top/>
      <bottom/>
      <diagonal/>
    </border>
    <border>
      <left style="medium">
        <color theme="0" tint="-0.34998626667073579"/>
      </left>
      <right/>
      <top style="thick">
        <color rgb="FFB2B2B2"/>
      </top>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top/>
      <bottom style="thick">
        <color rgb="FFB2B2B2"/>
      </bottom>
      <diagonal/>
    </border>
    <border>
      <left style="thin">
        <color theme="0" tint="-0.34998626667073579"/>
      </left>
      <right style="thin">
        <color theme="0" tint="-0.34998626667073579"/>
      </right>
      <top/>
      <bottom/>
      <diagonal/>
    </border>
    <border>
      <left style="medium">
        <color theme="0" tint="-0.34998626667073579"/>
      </left>
      <right/>
      <top/>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style="thin">
        <color rgb="FFB2B2B2"/>
      </top>
      <bottom/>
      <diagonal/>
    </border>
    <border>
      <left style="medium">
        <color theme="0" tint="-0.34998626667073579"/>
      </left>
      <right/>
      <top/>
      <bottom style="thin">
        <color rgb="FFB2B2B2"/>
      </bottom>
      <diagonal/>
    </border>
    <border>
      <left/>
      <right style="medium">
        <color theme="0" tint="-0.34998626667073579"/>
      </right>
      <top/>
      <bottom style="thin">
        <color theme="0" tint="-0.34998626667073579"/>
      </bottom>
      <diagonal/>
    </border>
    <border>
      <left/>
      <right style="medium">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right/>
      <top style="thin">
        <color theme="2" tint="-0.249977111117893"/>
      </top>
      <bottom style="thin">
        <color theme="2" tint="-0.249977111117893"/>
      </bottom>
      <diagonal/>
    </border>
    <border>
      <left/>
      <right/>
      <top/>
      <bottom style="thin">
        <color theme="2" tint="-0.249977111117893"/>
      </bottom>
      <diagonal/>
    </border>
  </borders>
  <cellStyleXfs count="70">
    <xf numFmtId="0" fontId="0" fillId="0" borderId="0">
      <alignment vertical="center"/>
    </xf>
    <xf numFmtId="190" fontId="62" fillId="0" borderId="0" applyFont="0" applyFill="0" applyBorder="0" applyAlignment="0" applyProtection="0"/>
    <xf numFmtId="191" fontId="62" fillId="0" borderId="0" applyFont="0" applyFill="0" applyBorder="0" applyAlignment="0" applyProtection="0"/>
    <xf numFmtId="192" fontId="13" fillId="0" borderId="0" applyFont="0" applyFill="0" applyBorder="0" applyAlignment="0" applyProtection="0"/>
    <xf numFmtId="193" fontId="13" fillId="0" borderId="0" applyFont="0" applyFill="0" applyBorder="0" applyAlignment="0" applyProtection="0"/>
    <xf numFmtId="0" fontId="62" fillId="0" borderId="0"/>
    <xf numFmtId="0" fontId="60" fillId="0" borderId="0" applyNumberFormat="0" applyFill="0" applyBorder="0" applyAlignment="0" applyProtection="0">
      <alignment vertical="top"/>
      <protection locked="0"/>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52" fillId="0" borderId="0" applyFont="0" applyFill="0" applyBorder="0" applyAlignment="0" applyProtection="0">
      <alignment vertical="center"/>
    </xf>
    <xf numFmtId="41" fontId="58"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63" fillId="0" borderId="0" applyFont="0" applyFill="0" applyBorder="0" applyAlignment="0" applyProtection="0">
      <alignment vertical="center"/>
    </xf>
    <xf numFmtId="0" fontId="61" fillId="0" borderId="0"/>
    <xf numFmtId="41" fontId="13" fillId="0" borderId="0" applyFont="0" applyFill="0" applyBorder="0" applyAlignment="0" applyProtection="0"/>
    <xf numFmtId="43" fontId="13" fillId="0" borderId="0" applyFont="0" applyFill="0" applyBorder="0" applyAlignment="0" applyProtection="0"/>
    <xf numFmtId="42" fontId="13" fillId="0" borderId="0" applyFont="0" applyFill="0" applyBorder="0" applyAlignment="0" applyProtection="0">
      <alignment vertical="center"/>
    </xf>
    <xf numFmtId="0" fontId="80" fillId="0" borderId="0">
      <alignment vertical="center"/>
    </xf>
    <xf numFmtId="0" fontId="13" fillId="0" borderId="0"/>
    <xf numFmtId="0" fontId="13" fillId="0" borderId="0"/>
    <xf numFmtId="0" fontId="75" fillId="0" borderId="0"/>
    <xf numFmtId="0" fontId="17" fillId="0" borderId="0" applyNumberFormat="0" applyFill="0" applyBorder="0" applyAlignment="0" applyProtection="0">
      <alignment vertical="top"/>
      <protection locked="0"/>
    </xf>
    <xf numFmtId="41" fontId="12" fillId="0" borderId="0" applyFont="0" applyFill="0" applyBorder="0" applyAlignment="0" applyProtection="0">
      <alignment vertical="center"/>
    </xf>
    <xf numFmtId="9" fontId="12" fillId="0" borderId="0" applyFont="0" applyFill="0" applyBorder="0" applyAlignment="0" applyProtection="0">
      <alignment vertical="center"/>
    </xf>
    <xf numFmtId="42" fontId="1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 fillId="0" borderId="0"/>
    <xf numFmtId="0" fontId="12" fillId="0" borderId="0"/>
    <xf numFmtId="41" fontId="1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2"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 fillId="0" borderId="0">
      <alignment vertical="center"/>
    </xf>
    <xf numFmtId="41" fontId="11" fillId="0" borderId="0" applyFont="0" applyFill="0" applyBorder="0" applyAlignment="0" applyProtection="0">
      <alignment vertical="center"/>
    </xf>
    <xf numFmtId="0" fontId="10" fillId="0" borderId="0">
      <alignment vertical="center"/>
    </xf>
    <xf numFmtId="0" fontId="124" fillId="0" borderId="0" applyNumberFormat="0" applyFill="0" applyBorder="0" applyAlignment="0" applyProtection="0">
      <alignment vertical="center"/>
    </xf>
    <xf numFmtId="0" fontId="9" fillId="0" borderId="0">
      <alignment vertical="center"/>
    </xf>
    <xf numFmtId="0" fontId="8" fillId="0" borderId="0">
      <alignment vertical="center"/>
    </xf>
    <xf numFmtId="41" fontId="8" fillId="0" borderId="0" applyFont="0" applyFill="0" applyBorder="0" applyAlignment="0" applyProtection="0">
      <alignment vertical="center"/>
    </xf>
    <xf numFmtId="0" fontId="80" fillId="0" borderId="0">
      <alignment vertical="center"/>
    </xf>
    <xf numFmtId="41" fontId="80" fillId="0" borderId="0" applyFont="0" applyFill="0" applyBorder="0" applyAlignment="0" applyProtection="0">
      <alignment vertical="center"/>
    </xf>
    <xf numFmtId="9" fontId="8" fillId="0" borderId="0" applyFont="0" applyFill="0" applyBorder="0" applyAlignment="0" applyProtection="0">
      <alignment vertical="center"/>
    </xf>
    <xf numFmtId="9" fontId="80"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0" fontId="7" fillId="22" borderId="319" applyNumberFormat="0" applyFont="0" applyAlignment="0" applyProtection="0">
      <alignment vertical="center"/>
    </xf>
    <xf numFmtId="0" fontId="6" fillId="0" borderId="0">
      <alignment vertical="center"/>
    </xf>
    <xf numFmtId="41" fontId="6" fillId="0" borderId="0" applyFont="0" applyFill="0" applyBorder="0" applyAlignment="0" applyProtection="0">
      <alignment vertical="center"/>
    </xf>
    <xf numFmtId="0" fontId="5" fillId="0" borderId="0">
      <alignment vertical="center"/>
    </xf>
    <xf numFmtId="41"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22" borderId="319" applyNumberFormat="0" applyFont="0" applyAlignment="0" applyProtection="0">
      <alignment vertical="center"/>
    </xf>
    <xf numFmtId="0" fontId="218" fillId="0" borderId="0">
      <alignment vertical="center"/>
    </xf>
    <xf numFmtId="0" fontId="4" fillId="0" borderId="0">
      <alignment vertical="center"/>
    </xf>
    <xf numFmtId="0" fontId="3" fillId="0" borderId="0">
      <alignment vertical="center"/>
    </xf>
    <xf numFmtId="41"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xf numFmtId="41" fontId="1" fillId="0" borderId="0" applyFont="0" applyFill="0" applyBorder="0" applyAlignment="0" applyProtection="0">
      <alignment vertical="center"/>
    </xf>
  </cellStyleXfs>
  <cellXfs count="3593">
    <xf numFmtId="0" fontId="0" fillId="0" borderId="0" xfId="0">
      <alignment vertical="center"/>
    </xf>
    <xf numFmtId="0" fontId="18" fillId="0" borderId="0" xfId="0" applyFont="1">
      <alignment vertical="center"/>
    </xf>
    <xf numFmtId="0" fontId="18" fillId="0" borderId="0" xfId="0" applyFont="1" applyAlignment="1">
      <alignment vertical="center"/>
    </xf>
    <xf numFmtId="49" fontId="26" fillId="0" borderId="0" xfId="0" applyNumberFormat="1" applyFont="1">
      <alignment vertical="center"/>
    </xf>
    <xf numFmtId="49" fontId="26" fillId="0" borderId="0" xfId="0" applyNumberFormat="1"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vertical="center"/>
    </xf>
    <xf numFmtId="0" fontId="26" fillId="0" borderId="0" xfId="0" applyFont="1">
      <alignment vertical="center"/>
    </xf>
    <xf numFmtId="0" fontId="28" fillId="0" borderId="0" xfId="0" applyFont="1" applyAlignment="1">
      <alignment vertical="center"/>
    </xf>
    <xf numFmtId="0" fontId="27" fillId="0" borderId="0" xfId="0" applyFont="1" applyAlignment="1">
      <alignment horizontal="left" vertical="center"/>
    </xf>
    <xf numFmtId="0" fontId="30" fillId="0" borderId="0" xfId="0" applyFont="1" applyAlignment="1">
      <alignment vertical="center"/>
    </xf>
    <xf numFmtId="0" fontId="19" fillId="0" borderId="0" xfId="0" applyFont="1">
      <alignment vertical="center"/>
    </xf>
    <xf numFmtId="0" fontId="19" fillId="0" borderId="0" xfId="0" applyFont="1" applyAlignment="1">
      <alignment vertical="center"/>
    </xf>
    <xf numFmtId="0" fontId="22" fillId="0" borderId="0" xfId="0" applyFont="1">
      <alignment vertical="center"/>
    </xf>
    <xf numFmtId="0" fontId="21" fillId="0" borderId="0" xfId="0" applyFont="1">
      <alignment vertical="center"/>
    </xf>
    <xf numFmtId="0" fontId="24" fillId="0" borderId="0" xfId="0" applyFont="1">
      <alignment vertical="center"/>
    </xf>
    <xf numFmtId="0" fontId="21" fillId="0" borderId="0" xfId="0" applyFont="1" applyBorder="1" applyAlignment="1">
      <alignment vertical="center"/>
    </xf>
    <xf numFmtId="0" fontId="21" fillId="0" borderId="0" xfId="0" applyFont="1" applyBorder="1">
      <alignment vertical="center"/>
    </xf>
    <xf numFmtId="0" fontId="26" fillId="0" borderId="0" xfId="0" applyFont="1" applyBorder="1" applyAlignment="1">
      <alignment vertical="center"/>
    </xf>
    <xf numFmtId="0" fontId="25" fillId="0" borderId="0" xfId="0" applyFont="1" applyAlignment="1">
      <alignment vertical="center"/>
    </xf>
    <xf numFmtId="0" fontId="21" fillId="0" borderId="0" xfId="0" applyFont="1" applyBorder="1" applyAlignment="1">
      <alignment horizontal="center" vertical="center"/>
    </xf>
    <xf numFmtId="0" fontId="21" fillId="0" borderId="0" xfId="0" applyFont="1" applyAlignment="1">
      <alignment vertical="center" shrinkToFit="1"/>
    </xf>
    <xf numFmtId="0" fontId="21" fillId="0" borderId="1" xfId="0" applyFont="1" applyBorder="1" applyAlignment="1">
      <alignment vertical="center"/>
    </xf>
    <xf numFmtId="0" fontId="19" fillId="0" borderId="0" xfId="0" applyFont="1" applyBorder="1">
      <alignment vertical="center"/>
    </xf>
    <xf numFmtId="0" fontId="19" fillId="0" borderId="0" xfId="0" applyFont="1" applyBorder="1" applyAlignment="1">
      <alignment horizontal="center" vertical="center"/>
    </xf>
    <xf numFmtId="0" fontId="31" fillId="0" borderId="0" xfId="0" applyFont="1">
      <alignment vertical="center"/>
    </xf>
    <xf numFmtId="0" fontId="19" fillId="0" borderId="3" xfId="0" applyFont="1" applyBorder="1">
      <alignment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wrapText="1" shrinkToFit="1"/>
    </xf>
    <xf numFmtId="0" fontId="21" fillId="0" borderId="0" xfId="0" applyFont="1" applyFill="1" applyBorder="1" applyAlignment="1">
      <alignment horizontal="center" vertical="center"/>
    </xf>
    <xf numFmtId="0" fontId="21" fillId="0" borderId="1" xfId="0" applyFont="1" applyBorder="1">
      <alignment vertical="center"/>
    </xf>
    <xf numFmtId="0" fontId="21" fillId="0" borderId="3" xfId="0" applyFont="1" applyBorder="1">
      <alignment vertical="center"/>
    </xf>
    <xf numFmtId="0" fontId="28" fillId="0" borderId="0" xfId="0" applyFont="1">
      <alignment vertical="center"/>
    </xf>
    <xf numFmtId="0" fontId="19" fillId="0" borderId="3" xfId="0" applyFont="1" applyFill="1" applyBorder="1">
      <alignment vertical="center"/>
    </xf>
    <xf numFmtId="0" fontId="29" fillId="0" borderId="0" xfId="0" applyFont="1" applyAlignment="1">
      <alignment horizontal="right" vertical="top"/>
    </xf>
    <xf numFmtId="49" fontId="29" fillId="0" borderId="8" xfId="0" applyNumberFormat="1" applyFont="1" applyBorder="1" applyAlignment="1">
      <alignment horizontal="right" vertical="center"/>
    </xf>
    <xf numFmtId="49" fontId="29" fillId="0" borderId="9" xfId="0" applyNumberFormat="1" applyFont="1" applyBorder="1" applyAlignment="1">
      <alignment horizontal="right" vertical="center"/>
    </xf>
    <xf numFmtId="0" fontId="19" fillId="0" borderId="0" xfId="0" applyFont="1" applyAlignment="1">
      <alignment horizontal="center" vertical="center"/>
    </xf>
    <xf numFmtId="0" fontId="21" fillId="0" borderId="0" xfId="0" applyFont="1" applyAlignment="1">
      <alignment horizontal="left" vertical="center" wrapText="1" indent="5"/>
    </xf>
    <xf numFmtId="55" fontId="19" fillId="0" borderId="0" xfId="0" applyNumberFormat="1" applyFont="1">
      <alignment vertical="center"/>
    </xf>
    <xf numFmtId="0" fontId="21" fillId="0" borderId="0" xfId="0" applyFont="1" applyAlignment="1">
      <alignment horizontal="left" vertical="center"/>
    </xf>
    <xf numFmtId="55" fontId="21" fillId="0" borderId="0" xfId="0" applyNumberFormat="1" applyFont="1">
      <alignment vertical="center"/>
    </xf>
    <xf numFmtId="0" fontId="22" fillId="0" borderId="0" xfId="0" applyFont="1" applyAlignment="1">
      <alignment horizontal="left" vertical="center"/>
    </xf>
    <xf numFmtId="0" fontId="19" fillId="0" borderId="0" xfId="0" applyFont="1" applyBorder="1" applyAlignment="1">
      <alignment vertical="center"/>
    </xf>
    <xf numFmtId="0" fontId="19" fillId="0" borderId="11" xfId="0" applyFont="1" applyBorder="1">
      <alignment vertical="center"/>
    </xf>
    <xf numFmtId="0" fontId="26" fillId="0" borderId="0" xfId="0" applyFont="1" applyBorder="1">
      <alignment vertical="center"/>
    </xf>
    <xf numFmtId="0" fontId="22" fillId="0" borderId="0" xfId="0" applyFont="1" applyBorder="1" applyAlignment="1">
      <alignment vertical="center"/>
    </xf>
    <xf numFmtId="0" fontId="19" fillId="0" borderId="10" xfId="0" applyFont="1" applyBorder="1">
      <alignment vertical="center"/>
    </xf>
    <xf numFmtId="0" fontId="21" fillId="0" borderId="2" xfId="0" applyFont="1" applyBorder="1">
      <alignment vertical="center"/>
    </xf>
    <xf numFmtId="0" fontId="20" fillId="0" borderId="3" xfId="0" applyFont="1" applyBorder="1" applyAlignment="1">
      <alignment vertical="center"/>
    </xf>
    <xf numFmtId="0" fontId="39" fillId="0" borderId="0" xfId="0" applyFont="1">
      <alignment vertical="center"/>
    </xf>
    <xf numFmtId="0" fontId="19" fillId="0" borderId="0" xfId="0" applyFont="1" applyAlignment="1">
      <alignment vertical="center" wrapText="1"/>
    </xf>
    <xf numFmtId="49" fontId="19" fillId="0" borderId="0" xfId="0" applyNumberFormat="1" applyFont="1" applyAlignment="1">
      <alignment horizontal="center" vertical="center"/>
    </xf>
    <xf numFmtId="49" fontId="19" fillId="0" borderId="0" xfId="0" applyNumberFormat="1" applyFont="1">
      <alignment vertical="center"/>
    </xf>
    <xf numFmtId="0" fontId="20" fillId="0" borderId="0" xfId="0" applyFont="1" applyAlignment="1">
      <alignment vertical="center"/>
    </xf>
    <xf numFmtId="0" fontId="19" fillId="0" borderId="0" xfId="0" applyFont="1" applyFill="1">
      <alignment vertical="center"/>
    </xf>
    <xf numFmtId="0" fontId="21" fillId="0" borderId="27" xfId="0" applyFont="1" applyFill="1" applyBorder="1">
      <alignment vertical="center"/>
    </xf>
    <xf numFmtId="0" fontId="21" fillId="0" borderId="0" xfId="0" applyFont="1" applyFill="1">
      <alignment vertical="center"/>
    </xf>
    <xf numFmtId="0" fontId="21" fillId="0" borderId="0" xfId="0" applyFont="1" applyFill="1" applyBorder="1">
      <alignment vertical="center"/>
    </xf>
    <xf numFmtId="0" fontId="26" fillId="0" borderId="0" xfId="0" applyFont="1" applyAlignment="1">
      <alignment horizontal="left" vertical="center"/>
    </xf>
    <xf numFmtId="31" fontId="27" fillId="0" borderId="0" xfId="0" applyNumberFormat="1" applyFont="1" applyAlignment="1">
      <alignment horizontal="center" vertical="center"/>
    </xf>
    <xf numFmtId="0" fontId="24" fillId="0" borderId="0" xfId="0" applyFont="1" applyAlignment="1">
      <alignment vertical="center" shrinkToFit="1"/>
    </xf>
    <xf numFmtId="0" fontId="21" fillId="0" borderId="0" xfId="0" applyFont="1" applyBorder="1" applyAlignment="1">
      <alignment horizontal="center" vertical="center" shrinkToFit="1"/>
    </xf>
    <xf numFmtId="177" fontId="21" fillId="0" borderId="0" xfId="0" applyNumberFormat="1" applyFont="1" applyFill="1" applyBorder="1" applyAlignment="1">
      <alignment vertical="center" shrinkToFit="1"/>
    </xf>
    <xf numFmtId="0" fontId="19" fillId="0" borderId="0" xfId="0" applyFont="1" applyBorder="1" applyAlignment="1">
      <alignment horizontal="left" vertical="center"/>
    </xf>
    <xf numFmtId="0" fontId="22" fillId="0" borderId="0" xfId="0" applyFont="1" applyAlignment="1">
      <alignment vertical="center"/>
    </xf>
    <xf numFmtId="0" fontId="30" fillId="0" borderId="0" xfId="0" applyFont="1" applyFill="1" applyBorder="1" applyAlignment="1">
      <alignment vertical="center"/>
    </xf>
    <xf numFmtId="0" fontId="26" fillId="0" borderId="0" xfId="0" applyFont="1" applyFill="1" applyBorder="1" applyAlignment="1">
      <alignment vertical="center"/>
    </xf>
    <xf numFmtId="0" fontId="28" fillId="0" borderId="0" xfId="0" applyFont="1" applyFill="1" applyBorder="1" applyAlignment="1">
      <alignment vertical="center"/>
    </xf>
    <xf numFmtId="0" fontId="21" fillId="0" borderId="30" xfId="0" applyFont="1" applyBorder="1" applyAlignment="1">
      <alignment horizontal="center" vertical="center"/>
    </xf>
    <xf numFmtId="0" fontId="21" fillId="0" borderId="2" xfId="0" applyFont="1" applyFill="1" applyBorder="1" applyAlignment="1">
      <alignment vertical="center"/>
    </xf>
    <xf numFmtId="0" fontId="21" fillId="0" borderId="31" xfId="0" applyFont="1" applyBorder="1" applyAlignment="1">
      <alignment horizontal="center" vertical="center"/>
    </xf>
    <xf numFmtId="0" fontId="21" fillId="0" borderId="3" xfId="0" applyFont="1" applyFill="1" applyBorder="1">
      <alignment vertical="center"/>
    </xf>
    <xf numFmtId="0" fontId="21" fillId="0" borderId="30" xfId="0" applyFont="1" applyFill="1" applyBorder="1" applyAlignment="1">
      <alignment vertical="center"/>
    </xf>
    <xf numFmtId="186" fontId="21" fillId="0" borderId="33" xfId="0" applyNumberFormat="1" applyFont="1" applyBorder="1" applyAlignment="1">
      <alignment horizontal="right" vertical="center" shrinkToFit="1"/>
    </xf>
    <xf numFmtId="186" fontId="21" fillId="0" borderId="6" xfId="0" applyNumberFormat="1" applyFont="1" applyBorder="1" applyAlignment="1">
      <alignment horizontal="right" vertical="center" shrinkToFit="1"/>
    </xf>
    <xf numFmtId="186" fontId="21" fillId="0" borderId="34" xfId="0" applyNumberFormat="1" applyFont="1" applyBorder="1" applyAlignment="1">
      <alignment horizontal="right" vertical="center" shrinkToFit="1"/>
    </xf>
    <xf numFmtId="176" fontId="21" fillId="0" borderId="2" xfId="0" applyNumberFormat="1" applyFont="1" applyFill="1" applyBorder="1" applyAlignment="1">
      <alignment vertical="center"/>
    </xf>
    <xf numFmtId="0" fontId="21" fillId="0" borderId="1" xfId="0" applyFont="1" applyFill="1" applyBorder="1" applyAlignment="1">
      <alignment vertical="center"/>
    </xf>
    <xf numFmtId="176" fontId="21" fillId="0" borderId="1" xfId="0" applyNumberFormat="1" applyFont="1" applyFill="1" applyBorder="1" applyAlignment="1">
      <alignment vertical="center"/>
    </xf>
    <xf numFmtId="0" fontId="21" fillId="0" borderId="31" xfId="0" applyFont="1" applyFill="1" applyBorder="1">
      <alignment vertical="center"/>
    </xf>
    <xf numFmtId="0" fontId="21" fillId="0" borderId="0" xfId="0" applyFont="1" applyBorder="1" applyAlignment="1">
      <alignment horizontal="distributed" vertical="center" indent="1"/>
    </xf>
    <xf numFmtId="0" fontId="19" fillId="0" borderId="0" xfId="0" quotePrefix="1" applyFont="1" applyAlignment="1">
      <alignment vertical="center"/>
    </xf>
    <xf numFmtId="0" fontId="22" fillId="0" borderId="11" xfId="0" applyFont="1" applyBorder="1" applyAlignment="1">
      <alignment vertical="center"/>
    </xf>
    <xf numFmtId="49" fontId="28" fillId="0" borderId="0" xfId="0" applyNumberFormat="1" applyFont="1" applyAlignment="1">
      <alignment vertical="center"/>
    </xf>
    <xf numFmtId="49" fontId="21" fillId="0" borderId="0" xfId="0" applyNumberFormat="1" applyFont="1" applyAlignment="1">
      <alignment vertical="center"/>
    </xf>
    <xf numFmtId="0" fontId="19" fillId="0" borderId="3" xfId="0" applyFont="1" applyBorder="1" applyAlignment="1">
      <alignment horizontal="center" vertical="center"/>
    </xf>
    <xf numFmtId="0" fontId="19" fillId="0" borderId="3" xfId="0" applyFont="1" applyBorder="1" applyAlignment="1">
      <alignment horizontal="right" vertical="center"/>
    </xf>
    <xf numFmtId="49" fontId="29" fillId="0" borderId="35" xfId="0" applyNumberFormat="1" applyFont="1" applyBorder="1" applyAlignment="1">
      <alignment horizontal="right" vertical="center"/>
    </xf>
    <xf numFmtId="49" fontId="21" fillId="0" borderId="0" xfId="0" applyNumberFormat="1" applyFont="1">
      <alignment vertical="center"/>
    </xf>
    <xf numFmtId="49" fontId="25" fillId="0" borderId="0" xfId="0" applyNumberFormat="1" applyFont="1" applyAlignment="1">
      <alignment vertical="center"/>
    </xf>
    <xf numFmtId="0" fontId="40" fillId="0" borderId="0" xfId="0" applyFont="1" applyBorder="1">
      <alignment vertical="center"/>
    </xf>
    <xf numFmtId="49" fontId="19" fillId="0" borderId="0" xfId="0" applyNumberFormat="1" applyFont="1" applyAlignment="1">
      <alignment horizontal="left" vertical="center"/>
    </xf>
    <xf numFmtId="49" fontId="21" fillId="0" borderId="0" xfId="0" applyNumberFormat="1" applyFont="1" applyBorder="1" applyAlignment="1">
      <alignment horizontal="left" vertical="center"/>
    </xf>
    <xf numFmtId="0" fontId="80" fillId="0" borderId="0" xfId="18">
      <alignment vertical="center"/>
    </xf>
    <xf numFmtId="0" fontId="65" fillId="0" borderId="0" xfId="0" applyFont="1">
      <alignment vertical="center"/>
    </xf>
    <xf numFmtId="0" fontId="68" fillId="0" borderId="0" xfId="18" applyFont="1" applyAlignment="1">
      <alignment vertical="center"/>
    </xf>
    <xf numFmtId="0" fontId="69" fillId="0" borderId="0" xfId="18" applyFont="1" applyAlignment="1">
      <alignment vertical="center"/>
    </xf>
    <xf numFmtId="0" fontId="70" fillId="0" borderId="0" xfId="18" applyFont="1" applyAlignment="1">
      <alignment vertical="center"/>
    </xf>
    <xf numFmtId="0" fontId="71" fillId="0" borderId="0" xfId="18" applyFont="1">
      <alignment vertical="center"/>
    </xf>
    <xf numFmtId="0" fontId="71" fillId="0" borderId="0" xfId="18" quotePrefix="1" applyFont="1">
      <alignment vertical="center"/>
    </xf>
    <xf numFmtId="0" fontId="73" fillId="0" borderId="0" xfId="18" applyFont="1" applyBorder="1" applyAlignment="1">
      <alignment horizontal="left" vertical="center" indent="1"/>
    </xf>
    <xf numFmtId="0" fontId="73" fillId="0" borderId="0" xfId="18" applyFont="1" applyBorder="1">
      <alignment vertical="center"/>
    </xf>
    <xf numFmtId="0" fontId="73" fillId="4" borderId="38" xfId="18" applyFont="1" applyFill="1" applyBorder="1" applyAlignment="1">
      <alignment horizontal="center" vertical="center"/>
    </xf>
    <xf numFmtId="0" fontId="80" fillId="0" borderId="0" xfId="18" applyFill="1">
      <alignment vertical="center"/>
    </xf>
    <xf numFmtId="0" fontId="72" fillId="0" borderId="39" xfId="18" applyFont="1" applyFill="1" applyBorder="1" applyAlignment="1">
      <alignment horizontal="center" vertical="center"/>
    </xf>
    <xf numFmtId="0" fontId="72" fillId="0" borderId="0" xfId="18" applyFont="1" applyFill="1" applyBorder="1" applyAlignment="1">
      <alignment horizontal="center" vertical="center"/>
    </xf>
    <xf numFmtId="0" fontId="73" fillId="0" borderId="0" xfId="18" applyFont="1" applyFill="1" applyBorder="1" applyAlignment="1">
      <alignment horizontal="center" vertical="center"/>
    </xf>
    <xf numFmtId="0" fontId="73" fillId="0" borderId="0" xfId="18" applyFont="1" applyFill="1" applyBorder="1" applyAlignment="1">
      <alignment horizontal="left" vertical="center" wrapText="1"/>
    </xf>
    <xf numFmtId="0" fontId="73" fillId="0" borderId="0" xfId="18" applyFont="1" applyFill="1" applyBorder="1" applyAlignment="1">
      <alignment horizontal="left" vertical="center"/>
    </xf>
    <xf numFmtId="0" fontId="73" fillId="0" borderId="40" xfId="18" applyFont="1" applyFill="1" applyBorder="1" applyAlignment="1">
      <alignment horizontal="center" vertical="center"/>
    </xf>
    <xf numFmtId="0" fontId="73" fillId="0" borderId="0" xfId="18" applyFont="1">
      <alignment vertical="center"/>
    </xf>
    <xf numFmtId="0" fontId="73" fillId="0" borderId="41" xfId="18" applyFont="1" applyFill="1" applyBorder="1" applyAlignment="1">
      <alignment horizontal="left" vertical="center" indent="1"/>
    </xf>
    <xf numFmtId="0" fontId="73" fillId="0" borderId="42" xfId="18" applyFont="1" applyFill="1" applyBorder="1">
      <alignment vertical="center"/>
    </xf>
    <xf numFmtId="0" fontId="73" fillId="0" borderId="43" xfId="18" applyFont="1" applyBorder="1">
      <alignment vertical="center"/>
    </xf>
    <xf numFmtId="0" fontId="72" fillId="0" borderId="0" xfId="18" applyFont="1" applyBorder="1" applyAlignment="1">
      <alignment horizontal="left" vertical="center" indent="1"/>
    </xf>
    <xf numFmtId="41" fontId="73" fillId="0" borderId="0" xfId="13" applyFont="1" applyBorder="1">
      <alignment vertical="center"/>
    </xf>
    <xf numFmtId="41" fontId="73" fillId="0" borderId="0" xfId="13" applyFont="1">
      <alignment vertical="center"/>
    </xf>
    <xf numFmtId="0" fontId="64" fillId="0" borderId="0" xfId="18" applyFont="1">
      <alignment vertical="center"/>
    </xf>
    <xf numFmtId="0" fontId="73" fillId="0" borderId="0" xfId="18" applyFont="1" applyAlignment="1">
      <alignment vertical="center"/>
    </xf>
    <xf numFmtId="0" fontId="20" fillId="0" borderId="0" xfId="0" applyFont="1">
      <alignment vertical="center"/>
    </xf>
    <xf numFmtId="0" fontId="21" fillId="0" borderId="30" xfId="0" applyFont="1" applyBorder="1" applyAlignment="1">
      <alignment vertical="center"/>
    </xf>
    <xf numFmtId="0" fontId="19" fillId="5" borderId="47" xfId="0" applyFont="1" applyFill="1" applyBorder="1">
      <alignment vertical="center"/>
    </xf>
    <xf numFmtId="0" fontId="74" fillId="5" borderId="48" xfId="0" applyFont="1" applyFill="1" applyBorder="1" applyAlignment="1">
      <alignment horizontal="center" vertical="center"/>
    </xf>
    <xf numFmtId="0" fontId="74" fillId="5" borderId="49" xfId="0" applyFont="1" applyFill="1" applyBorder="1" applyAlignment="1">
      <alignment horizontal="center" vertical="center"/>
    </xf>
    <xf numFmtId="0" fontId="0" fillId="5" borderId="47" xfId="0" applyFill="1" applyBorder="1">
      <alignment vertical="center"/>
    </xf>
    <xf numFmtId="0" fontId="74" fillId="5" borderId="50" xfId="0" applyFont="1" applyFill="1" applyBorder="1" applyAlignment="1">
      <alignment horizontal="center" vertical="center"/>
    </xf>
    <xf numFmtId="0" fontId="0" fillId="5" borderId="51" xfId="0" applyFill="1" applyBorder="1">
      <alignment vertical="center"/>
    </xf>
    <xf numFmtId="0" fontId="19" fillId="5" borderId="52" xfId="0" applyFont="1" applyFill="1" applyBorder="1">
      <alignment vertical="center"/>
    </xf>
    <xf numFmtId="0" fontId="74" fillId="5" borderId="53" xfId="0" applyFont="1" applyFill="1" applyBorder="1" applyAlignment="1">
      <alignment horizontal="center" vertical="center"/>
    </xf>
    <xf numFmtId="0" fontId="74" fillId="5" borderId="9" xfId="0" applyFont="1" applyFill="1" applyBorder="1" applyAlignment="1">
      <alignment horizontal="center" vertical="center"/>
    </xf>
    <xf numFmtId="0" fontId="74" fillId="5" borderId="52" xfId="0" applyFont="1" applyFill="1" applyBorder="1" applyAlignment="1">
      <alignment horizontal="center" vertical="center"/>
    </xf>
    <xf numFmtId="0" fontId="74" fillId="5" borderId="54" xfId="0" applyFont="1" applyFill="1" applyBorder="1" applyAlignment="1">
      <alignment horizontal="center" vertical="center"/>
    </xf>
    <xf numFmtId="0" fontId="74" fillId="5" borderId="55" xfId="0" applyFont="1" applyFill="1" applyBorder="1" applyAlignment="1">
      <alignment horizontal="center" vertical="center"/>
    </xf>
    <xf numFmtId="0" fontId="19" fillId="5" borderId="56" xfId="0" applyFont="1" applyFill="1" applyBorder="1">
      <alignment vertical="center"/>
    </xf>
    <xf numFmtId="0" fontId="74" fillId="0" borderId="57" xfId="0" applyFont="1" applyFill="1" applyBorder="1" applyAlignment="1">
      <alignment horizontal="center" vertical="center" wrapText="1"/>
    </xf>
    <xf numFmtId="0" fontId="74" fillId="0" borderId="57" xfId="0" applyFont="1" applyBorder="1">
      <alignment vertical="center"/>
    </xf>
    <xf numFmtId="0" fontId="74" fillId="0" borderId="58" xfId="0" applyFont="1" applyBorder="1">
      <alignment vertical="center"/>
    </xf>
    <xf numFmtId="0" fontId="74" fillId="0" borderId="59" xfId="0" applyFont="1" applyBorder="1">
      <alignment vertical="center"/>
    </xf>
    <xf numFmtId="0" fontId="19" fillId="5" borderId="60" xfId="0" applyFont="1" applyFill="1" applyBorder="1">
      <alignment vertical="center"/>
    </xf>
    <xf numFmtId="0" fontId="74" fillId="0" borderId="53" xfId="0" applyFont="1" applyFill="1" applyBorder="1" applyAlignment="1">
      <alignment horizontal="center" vertical="center" wrapText="1"/>
    </xf>
    <xf numFmtId="0" fontId="74" fillId="0" borderId="53" xfId="0" applyFont="1" applyBorder="1">
      <alignment vertical="center"/>
    </xf>
    <xf numFmtId="0" fontId="74" fillId="0" borderId="9" xfId="0" applyFont="1" applyBorder="1">
      <alignment vertical="center"/>
    </xf>
    <xf numFmtId="0" fontId="21" fillId="5" borderId="52" xfId="0" applyFont="1" applyFill="1" applyBorder="1" applyAlignment="1">
      <alignment vertical="center" wrapText="1" shrinkToFit="1"/>
    </xf>
    <xf numFmtId="0" fontId="74" fillId="0" borderId="54" xfId="0" applyFont="1" applyBorder="1">
      <alignment vertical="center"/>
    </xf>
    <xf numFmtId="0" fontId="19" fillId="5" borderId="55" xfId="0" applyFont="1" applyFill="1" applyBorder="1">
      <alignment vertical="center"/>
    </xf>
    <xf numFmtId="0" fontId="21" fillId="5" borderId="52" xfId="0" applyFont="1" applyFill="1" applyBorder="1" applyAlignment="1">
      <alignment vertical="center"/>
    </xf>
    <xf numFmtId="0" fontId="19" fillId="5" borderId="55" xfId="0" applyFont="1" applyFill="1" applyBorder="1" applyAlignment="1">
      <alignment vertical="center"/>
    </xf>
    <xf numFmtId="0" fontId="0" fillId="5" borderId="55" xfId="0" applyFill="1" applyBorder="1">
      <alignment vertical="center"/>
    </xf>
    <xf numFmtId="0" fontId="0" fillId="0" borderId="53" xfId="0" applyBorder="1">
      <alignment vertical="center"/>
    </xf>
    <xf numFmtId="0" fontId="0" fillId="0" borderId="54" xfId="0" applyBorder="1">
      <alignment vertical="center"/>
    </xf>
    <xf numFmtId="0" fontId="19" fillId="5" borderId="61" xfId="0" applyFont="1" applyFill="1" applyBorder="1">
      <alignment vertical="center"/>
    </xf>
    <xf numFmtId="0" fontId="74" fillId="0" borderId="62" xfId="0" applyFont="1" applyBorder="1">
      <alignment vertical="center"/>
    </xf>
    <xf numFmtId="0" fontId="74" fillId="0" borderId="63" xfId="0" applyFont="1" applyBorder="1">
      <alignment vertical="center"/>
    </xf>
    <xf numFmtId="0" fontId="74" fillId="0" borderId="64" xfId="0" applyFont="1" applyBorder="1">
      <alignment vertical="center"/>
    </xf>
    <xf numFmtId="0" fontId="0" fillId="5" borderId="65" xfId="0" applyFill="1" applyBorder="1">
      <alignment vertical="center"/>
    </xf>
    <xf numFmtId="0" fontId="0" fillId="0" borderId="62" xfId="0" applyBorder="1">
      <alignment vertical="center"/>
    </xf>
    <xf numFmtId="0" fontId="0" fillId="0" borderId="64" xfId="0" applyBorder="1">
      <alignment vertical="center"/>
    </xf>
    <xf numFmtId="0" fontId="74" fillId="0" borderId="0" xfId="0" applyFont="1" applyBorder="1">
      <alignment vertical="center"/>
    </xf>
    <xf numFmtId="0" fontId="0" fillId="0" borderId="0" xfId="0" applyBorder="1">
      <alignment vertical="center"/>
    </xf>
    <xf numFmtId="0" fontId="74" fillId="0" borderId="0" xfId="0" applyFont="1">
      <alignment vertical="center"/>
    </xf>
    <xf numFmtId="0" fontId="0" fillId="0" borderId="37" xfId="0" applyBorder="1" applyAlignment="1">
      <alignment horizontal="center" vertical="center"/>
    </xf>
    <xf numFmtId="0" fontId="0" fillId="6" borderId="37" xfId="0" applyFill="1" applyBorder="1" applyAlignment="1">
      <alignment horizontal="right" vertical="center"/>
    </xf>
    <xf numFmtId="0" fontId="0" fillId="0" borderId="0" xfId="0" quotePrefix="1" applyFill="1" applyBorder="1" applyAlignment="1">
      <alignment horizontal="left" vertical="center"/>
    </xf>
    <xf numFmtId="55" fontId="21" fillId="0" borderId="0" xfId="0" applyNumberFormat="1" applyFont="1" applyBorder="1" applyAlignment="1">
      <alignment horizontal="center" vertical="center"/>
    </xf>
    <xf numFmtId="0" fontId="20" fillId="0" borderId="0" xfId="0" quotePrefix="1" applyFont="1">
      <alignment vertical="center"/>
    </xf>
    <xf numFmtId="49" fontId="19" fillId="8" borderId="72" xfId="0" applyNumberFormat="1" applyFont="1" applyFill="1" applyBorder="1" applyAlignment="1">
      <alignment horizontal="distributed" vertical="center" indent="2"/>
    </xf>
    <xf numFmtId="0" fontId="21" fillId="0" borderId="0" xfId="0" applyFont="1" applyAlignment="1">
      <alignment vertical="center"/>
    </xf>
    <xf numFmtId="0" fontId="21" fillId="0" borderId="0" xfId="0" applyFont="1">
      <alignment vertical="center"/>
    </xf>
    <xf numFmtId="0" fontId="33" fillId="0" borderId="0" xfId="0" applyFont="1" applyBorder="1" applyAlignment="1">
      <alignment horizontal="center" vertical="center"/>
    </xf>
    <xf numFmtId="0" fontId="33" fillId="0" borderId="0" xfId="0" applyFont="1" applyBorder="1" applyAlignment="1">
      <alignment horizontal="center" vertical="center" wrapText="1"/>
    </xf>
    <xf numFmtId="0" fontId="20" fillId="0" borderId="0" xfId="0" applyFont="1" applyBorder="1" applyAlignment="1">
      <alignment vertical="center" wrapText="1"/>
    </xf>
    <xf numFmtId="0" fontId="56" fillId="0" borderId="0" xfId="0" applyFont="1" applyBorder="1">
      <alignment vertical="center"/>
    </xf>
    <xf numFmtId="0" fontId="59" fillId="0" borderId="0" xfId="0" applyFont="1" applyBorder="1" applyAlignment="1">
      <alignment horizontal="center" vertical="center"/>
    </xf>
    <xf numFmtId="0" fontId="59" fillId="0" borderId="0" xfId="0" applyFont="1" applyBorder="1" applyAlignment="1">
      <alignment horizontal="center" vertical="center" wrapText="1"/>
    </xf>
    <xf numFmtId="0" fontId="20" fillId="0" borderId="0" xfId="0" applyFont="1" applyBorder="1" applyAlignment="1">
      <alignment vertical="center"/>
    </xf>
    <xf numFmtId="0" fontId="50" fillId="0" borderId="0" xfId="22" applyFont="1" applyFill="1" applyBorder="1" applyAlignment="1" applyProtection="1">
      <alignment horizontal="left" vertical="center"/>
    </xf>
    <xf numFmtId="0" fontId="86" fillId="0" borderId="0" xfId="0" applyFont="1">
      <alignment vertical="center"/>
    </xf>
    <xf numFmtId="0" fontId="86" fillId="0" borderId="37" xfId="0" applyFont="1" applyBorder="1" applyAlignment="1">
      <alignment horizontal="center" vertical="center"/>
    </xf>
    <xf numFmtId="0" fontId="20" fillId="0" borderId="0" xfId="0" applyFont="1" applyAlignment="1">
      <alignment horizontal="left" vertical="center"/>
    </xf>
    <xf numFmtId="49" fontId="21" fillId="0" borderId="0" xfId="0" applyNumberFormat="1" applyFont="1" applyAlignment="1">
      <alignment vertical="center"/>
    </xf>
    <xf numFmtId="0" fontId="21" fillId="0" borderId="0" xfId="0" applyFont="1" applyFill="1" applyBorder="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Border="1" applyAlignment="1">
      <alignment horizontal="center" vertical="center"/>
    </xf>
    <xf numFmtId="0" fontId="21" fillId="0" borderId="0" xfId="0" applyFont="1" applyAlignment="1">
      <alignment vertical="center" shrinkToFit="1"/>
    </xf>
    <xf numFmtId="0" fontId="22" fillId="0" borderId="0" xfId="0" applyFont="1" applyAlignment="1">
      <alignment horizontal="left" vertical="center"/>
    </xf>
    <xf numFmtId="0" fontId="21" fillId="0" borderId="0" xfId="0" applyFont="1">
      <alignment vertical="center"/>
    </xf>
    <xf numFmtId="0" fontId="22" fillId="0" borderId="0" xfId="0" applyFont="1" applyAlignment="1">
      <alignment vertical="center"/>
    </xf>
    <xf numFmtId="0" fontId="21" fillId="0" borderId="0" xfId="0" applyFont="1" applyAlignment="1">
      <alignment horizontal="center" vertical="center"/>
    </xf>
    <xf numFmtId="0" fontId="20" fillId="0" borderId="53" xfId="0" applyFont="1" applyBorder="1">
      <alignment vertical="center"/>
    </xf>
    <xf numFmtId="0" fontId="20" fillId="0" borderId="53" xfId="0" applyFont="1" applyFill="1" applyBorder="1">
      <alignment vertical="center"/>
    </xf>
    <xf numFmtId="0" fontId="20" fillId="0" borderId="57" xfId="0" applyFont="1" applyBorder="1">
      <alignment vertical="center"/>
    </xf>
    <xf numFmtId="0" fontId="20" fillId="0" borderId="62" xfId="0" applyFont="1" applyBorder="1">
      <alignment vertical="center"/>
    </xf>
    <xf numFmtId="0" fontId="21" fillId="0" borderId="0" xfId="0" applyFont="1" applyFill="1" applyBorder="1" applyAlignment="1">
      <alignment horizontal="left" vertical="center" shrinkToFi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6" fillId="0" borderId="0" xfId="0" applyFont="1" applyAlignment="1">
      <alignment vertical="center"/>
    </xf>
    <xf numFmtId="0" fontId="72" fillId="3" borderId="37" xfId="18" applyFont="1" applyFill="1" applyBorder="1" applyAlignment="1">
      <alignment horizontal="center" vertical="center"/>
    </xf>
    <xf numFmtId="0" fontId="21" fillId="0" borderId="0" xfId="0" applyFont="1" applyAlignment="1">
      <alignment vertical="center" wrapText="1"/>
    </xf>
    <xf numFmtId="0" fontId="35" fillId="0" borderId="0" xfId="18" applyFont="1" applyBorder="1" applyAlignment="1">
      <alignment horizontal="left" vertical="center" indent="1"/>
    </xf>
    <xf numFmtId="0" fontId="21" fillId="0" borderId="0" xfId="0" applyFont="1">
      <alignment vertical="center"/>
    </xf>
    <xf numFmtId="0" fontId="21" fillId="0" borderId="0" xfId="0" applyFont="1">
      <alignment vertical="center"/>
    </xf>
    <xf numFmtId="0" fontId="21" fillId="0" borderId="0" xfId="0" applyFont="1">
      <alignment vertical="center"/>
    </xf>
    <xf numFmtId="0" fontId="39" fillId="0" borderId="26" xfId="0" applyFont="1" applyBorder="1" applyAlignment="1">
      <alignment horizontal="center" vertical="center"/>
    </xf>
    <xf numFmtId="0" fontId="39" fillId="0" borderId="18" xfId="0" applyFont="1" applyBorder="1" applyAlignment="1">
      <alignment horizontal="center" vertical="center"/>
    </xf>
    <xf numFmtId="0" fontId="39" fillId="0" borderId="168" xfId="0" applyFont="1" applyBorder="1">
      <alignment vertical="center"/>
    </xf>
    <xf numFmtId="0" fontId="39" fillId="0" borderId="169" xfId="0" applyFont="1" applyBorder="1">
      <alignment vertical="center"/>
    </xf>
    <xf numFmtId="0" fontId="39" fillId="0" borderId="170" xfId="0" applyFont="1" applyBorder="1" applyAlignment="1">
      <alignment horizontal="center" vertical="center"/>
    </xf>
    <xf numFmtId="0" fontId="39" fillId="0" borderId="14" xfId="0" applyFont="1" applyBorder="1" applyAlignment="1">
      <alignment horizontal="center" vertical="center"/>
    </xf>
    <xf numFmtId="0" fontId="88" fillId="0" borderId="0" xfId="0" applyFont="1">
      <alignment vertical="center"/>
    </xf>
    <xf numFmtId="0" fontId="89" fillId="0" borderId="0" xfId="0" applyFont="1">
      <alignment vertical="center"/>
    </xf>
    <xf numFmtId="0" fontId="93" fillId="0" borderId="0" xfId="0" applyFont="1">
      <alignment vertical="center"/>
    </xf>
    <xf numFmtId="0" fontId="94" fillId="0" borderId="0" xfId="0" applyFont="1">
      <alignment vertical="center"/>
    </xf>
    <xf numFmtId="0" fontId="95" fillId="0" borderId="0" xfId="0" applyFont="1">
      <alignment vertical="center"/>
    </xf>
    <xf numFmtId="0" fontId="89" fillId="0" borderId="107" xfId="0" applyFont="1" applyBorder="1" applyAlignment="1">
      <alignment horizontal="center" vertical="center"/>
    </xf>
    <xf numFmtId="178" fontId="89" fillId="0" borderId="29" xfId="0" applyNumberFormat="1" applyFont="1" applyBorder="1">
      <alignment vertical="center"/>
    </xf>
    <xf numFmtId="0" fontId="89" fillId="0" borderId="31" xfId="0" applyFont="1" applyBorder="1">
      <alignment vertical="center"/>
    </xf>
    <xf numFmtId="178" fontId="89" fillId="0" borderId="31" xfId="0" applyNumberFormat="1" applyFont="1" applyBorder="1" applyAlignment="1">
      <alignment horizontal="left" vertical="center"/>
    </xf>
    <xf numFmtId="194" fontId="89" fillId="0" borderId="31" xfId="0" applyNumberFormat="1" applyFont="1" applyBorder="1" applyAlignment="1">
      <alignment horizontal="left" vertical="center"/>
    </xf>
    <xf numFmtId="0" fontId="89" fillId="0" borderId="108" xfId="0" applyFont="1" applyBorder="1">
      <alignment vertical="center"/>
    </xf>
    <xf numFmtId="0" fontId="89" fillId="0" borderId="37" xfId="0" applyFont="1" applyBorder="1" applyAlignment="1">
      <alignment horizontal="center" vertical="center"/>
    </xf>
    <xf numFmtId="0" fontId="89" fillId="0" borderId="37" xfId="0" applyFont="1" applyBorder="1" applyAlignment="1">
      <alignment horizontal="center" vertical="center" wrapText="1"/>
    </xf>
    <xf numFmtId="194" fontId="89" fillId="0" borderId="68" xfId="0" applyNumberFormat="1" applyFont="1" applyBorder="1" applyAlignment="1">
      <alignment horizontal="left" vertical="center"/>
    </xf>
    <xf numFmtId="0" fontId="89" fillId="0" borderId="171" xfId="0" applyFont="1" applyBorder="1" applyAlignment="1">
      <alignment horizontal="center" vertical="center" wrapText="1"/>
    </xf>
    <xf numFmtId="49" fontId="89" fillId="0" borderId="108" xfId="0" applyNumberFormat="1" applyFont="1" applyBorder="1" applyAlignment="1">
      <alignment horizontal="center" vertical="center" wrapText="1"/>
    </xf>
    <xf numFmtId="49" fontId="89" fillId="0" borderId="108" xfId="0" applyNumberFormat="1" applyFont="1" applyBorder="1">
      <alignment vertical="center"/>
    </xf>
    <xf numFmtId="0" fontId="0" fillId="0" borderId="37" xfId="0" applyBorder="1" applyAlignment="1">
      <alignment horizontal="center" vertical="center"/>
    </xf>
    <xf numFmtId="0" fontId="0" fillId="0" borderId="0" xfId="0">
      <alignment vertical="center"/>
    </xf>
    <xf numFmtId="0" fontId="27" fillId="0" borderId="0" xfId="0" applyFont="1" applyAlignment="1">
      <alignment horizontal="left" vertical="center"/>
    </xf>
    <xf numFmtId="0" fontId="21" fillId="0" borderId="0" xfId="0" applyFont="1" applyBorder="1" applyAlignment="1">
      <alignment horizontal="center" vertical="center"/>
    </xf>
    <xf numFmtId="0" fontId="21" fillId="0" borderId="0" xfId="0" applyFont="1">
      <alignment vertical="center"/>
    </xf>
    <xf numFmtId="0" fontId="19" fillId="0" borderId="0" xfId="0" applyFont="1">
      <alignment vertical="center"/>
    </xf>
    <xf numFmtId="0" fontId="19" fillId="0" borderId="0" xfId="0" applyFont="1" applyAlignment="1">
      <alignment vertical="center"/>
    </xf>
    <xf numFmtId="0" fontId="21" fillId="0" borderId="0" xfId="0" applyFont="1" applyAlignment="1">
      <alignment vertical="center"/>
    </xf>
    <xf numFmtId="0" fontId="21" fillId="0" borderId="0" xfId="0" applyFont="1">
      <alignment vertical="center"/>
    </xf>
    <xf numFmtId="0" fontId="19" fillId="0" borderId="0" xfId="0" applyFont="1">
      <alignment vertical="center"/>
    </xf>
    <xf numFmtId="0" fontId="19" fillId="0" borderId="0" xfId="0" applyFont="1" applyAlignment="1">
      <alignment vertical="center"/>
    </xf>
    <xf numFmtId="0" fontId="22" fillId="0" borderId="0" xfId="0" applyFont="1" applyAlignment="1">
      <alignment vertical="center"/>
    </xf>
    <xf numFmtId="0" fontId="21" fillId="0" borderId="0" xfId="0" applyFont="1" applyFill="1" applyBorder="1" applyAlignment="1">
      <alignment vertical="center"/>
    </xf>
    <xf numFmtId="0" fontId="21" fillId="0" borderId="0" xfId="0" applyFont="1" applyAlignment="1">
      <alignment vertical="center"/>
    </xf>
    <xf numFmtId="0" fontId="21" fillId="0" borderId="0" xfId="0" applyFont="1" applyAlignment="1">
      <alignment vertical="center" wrapText="1" shrinkToFit="1"/>
    </xf>
    <xf numFmtId="0" fontId="22" fillId="0" borderId="0" xfId="0" applyFont="1" applyAlignment="1">
      <alignment horizontal="left" vertical="center"/>
    </xf>
    <xf numFmtId="0" fontId="21" fillId="0" borderId="0" xfId="0" applyFont="1">
      <alignment vertical="center"/>
    </xf>
    <xf numFmtId="0" fontId="19" fillId="0" borderId="0" xfId="0" applyFont="1">
      <alignment vertical="center"/>
    </xf>
    <xf numFmtId="0" fontId="19" fillId="0" borderId="0" xfId="0" applyFont="1" applyAlignment="1">
      <alignment vertical="center"/>
    </xf>
    <xf numFmtId="0" fontId="22" fillId="0" borderId="0" xfId="0" applyFont="1" applyAlignment="1">
      <alignment vertical="center"/>
    </xf>
    <xf numFmtId="0" fontId="21" fillId="0" borderId="0" xfId="0" applyFont="1" applyAlignment="1">
      <alignment horizontal="center" vertical="center"/>
    </xf>
    <xf numFmtId="0" fontId="21" fillId="0" borderId="0" xfId="0" quotePrefix="1" applyFont="1" applyAlignment="1">
      <alignment vertical="center"/>
    </xf>
    <xf numFmtId="0" fontId="21" fillId="0" borderId="188" xfId="0" applyFont="1" applyBorder="1" applyAlignment="1">
      <alignment vertical="center"/>
    </xf>
    <xf numFmtId="0" fontId="21" fillId="0" borderId="189" xfId="0" applyFont="1" applyFill="1" applyBorder="1">
      <alignment vertical="center"/>
    </xf>
    <xf numFmtId="0" fontId="20" fillId="0" borderId="0" xfId="0" applyFont="1" applyAlignment="1">
      <alignment vertical="center"/>
    </xf>
    <xf numFmtId="0" fontId="19" fillId="0" borderId="0" xfId="0" applyFont="1" applyAlignment="1">
      <alignment vertical="center"/>
    </xf>
    <xf numFmtId="0" fontId="19" fillId="0" borderId="0" xfId="0" applyFont="1">
      <alignment vertical="center"/>
    </xf>
    <xf numFmtId="0" fontId="19" fillId="0" borderId="0" xfId="0" applyFont="1" applyAlignment="1">
      <alignment vertical="center"/>
    </xf>
    <xf numFmtId="0" fontId="22" fillId="0" borderId="0" xfId="0" applyFont="1" applyAlignment="1">
      <alignment vertical="center"/>
    </xf>
    <xf numFmtId="0" fontId="19" fillId="0" borderId="0" xfId="0" applyFont="1">
      <alignment vertical="center"/>
    </xf>
    <xf numFmtId="0" fontId="22" fillId="0" borderId="0" xfId="0" applyFont="1" applyAlignment="1">
      <alignment horizontal="left" vertical="center"/>
    </xf>
    <xf numFmtId="0" fontId="21" fillId="0" borderId="0" xfId="0" applyFont="1">
      <alignment vertical="center"/>
    </xf>
    <xf numFmtId="0" fontId="23" fillId="0" borderId="0" xfId="0" applyFont="1">
      <alignment vertical="center"/>
    </xf>
    <xf numFmtId="0" fontId="21" fillId="0" borderId="0" xfId="0" applyFont="1" applyBorder="1" applyAlignment="1">
      <alignment horizontal="center" vertical="center"/>
    </xf>
    <xf numFmtId="31" fontId="22" fillId="0" borderId="0" xfId="0" applyNumberFormat="1" applyFont="1" applyAlignment="1">
      <alignment horizontal="center" vertical="center"/>
    </xf>
    <xf numFmtId="49" fontId="21" fillId="0" borderId="0" xfId="0" applyNumberFormat="1" applyFont="1" applyAlignment="1">
      <alignment vertical="center"/>
    </xf>
    <xf numFmtId="49" fontId="21" fillId="0" borderId="0" xfId="0" applyNumberFormat="1" applyFont="1" applyAlignment="1">
      <alignment vertical="center" shrinkToFit="1"/>
    </xf>
    <xf numFmtId="49" fontId="47" fillId="0" borderId="23" xfId="0" applyNumberFormat="1" applyFont="1" applyBorder="1" applyAlignment="1">
      <alignment horizontal="center" vertical="center" wrapText="1"/>
    </xf>
    <xf numFmtId="49" fontId="47" fillId="0" borderId="213" xfId="0" applyNumberFormat="1" applyFont="1" applyFill="1" applyBorder="1" applyAlignment="1">
      <alignment horizontal="left" vertical="center" wrapText="1" indent="1"/>
    </xf>
    <xf numFmtId="49" fontId="47" fillId="0" borderId="215" xfId="0" applyNumberFormat="1" applyFont="1" applyFill="1" applyBorder="1" applyAlignment="1">
      <alignment horizontal="left" vertical="center" wrapText="1" indent="1"/>
    </xf>
    <xf numFmtId="49" fontId="47" fillId="0" borderId="217" xfId="0" applyNumberFormat="1" applyFont="1" applyFill="1" applyBorder="1" applyAlignment="1">
      <alignment horizontal="left" vertical="center" wrapText="1" indent="1"/>
    </xf>
    <xf numFmtId="3" fontId="47" fillId="0" borderId="80" xfId="0" applyNumberFormat="1" applyFont="1" applyBorder="1" applyAlignment="1">
      <alignment vertical="center" wrapText="1"/>
    </xf>
    <xf numFmtId="3" fontId="47" fillId="0" borderId="81" xfId="0" applyNumberFormat="1" applyFont="1" applyBorder="1" applyAlignment="1">
      <alignment vertical="center" wrapText="1"/>
    </xf>
    <xf numFmtId="49" fontId="47" fillId="0" borderId="228" xfId="0" applyNumberFormat="1" applyFont="1" applyBorder="1" applyAlignment="1">
      <alignment horizontal="left" vertical="center" wrapText="1" indent="1"/>
    </xf>
    <xf numFmtId="49" fontId="47" fillId="0" borderId="232" xfId="0" applyNumberFormat="1" applyFont="1" applyBorder="1" applyAlignment="1">
      <alignment horizontal="left" vertical="center" wrapText="1" indent="1"/>
    </xf>
    <xf numFmtId="49" fontId="21" fillId="0" borderId="0" xfId="0" applyNumberFormat="1" applyFont="1" applyAlignment="1">
      <alignment horizontal="center" vertical="center" wrapText="1"/>
    </xf>
    <xf numFmtId="0" fontId="104" fillId="0" borderId="0" xfId="22" applyFont="1" applyFill="1" applyBorder="1" applyAlignment="1" applyProtection="1">
      <alignment horizontal="left" vertical="center"/>
    </xf>
    <xf numFmtId="0" fontId="88" fillId="0" borderId="0" xfId="0" applyFont="1" applyBorder="1">
      <alignment vertical="center"/>
    </xf>
    <xf numFmtId="0" fontId="21" fillId="0" borderId="235" xfId="0" applyFont="1" applyBorder="1" applyAlignment="1">
      <alignment vertical="center"/>
    </xf>
    <xf numFmtId="0" fontId="21" fillId="0" borderId="235" xfId="0" applyFont="1" applyBorder="1" applyAlignment="1">
      <alignment horizontal="center" vertical="center"/>
    </xf>
    <xf numFmtId="0" fontId="57" fillId="0" borderId="240" xfId="22" applyFont="1" applyBorder="1" applyAlignment="1" applyProtection="1">
      <alignment vertical="center" wrapText="1"/>
    </xf>
    <xf numFmtId="0" fontId="19" fillId="0" borderId="0" xfId="0" applyFont="1">
      <alignment vertical="center"/>
    </xf>
    <xf numFmtId="0" fontId="19" fillId="0" borderId="0" xfId="0" applyFont="1" applyAlignment="1">
      <alignment vertical="center"/>
    </xf>
    <xf numFmtId="0" fontId="73" fillId="0" borderId="0" xfId="18" applyFont="1" applyFill="1" applyBorder="1" applyAlignment="1">
      <alignment horizontal="left" vertical="center" indent="1"/>
    </xf>
    <xf numFmtId="0" fontId="73" fillId="0" borderId="0" xfId="18" applyFont="1" applyFill="1" applyBorder="1">
      <alignment vertical="center"/>
    </xf>
    <xf numFmtId="0" fontId="29" fillId="0" borderId="252" xfId="18" applyFont="1" applyFill="1" applyBorder="1" applyAlignment="1">
      <alignment horizontal="center" vertical="center"/>
    </xf>
    <xf numFmtId="0" fontId="73" fillId="0" borderId="37" xfId="18" applyFont="1" applyFill="1" applyBorder="1" applyAlignment="1">
      <alignment horizontal="center" vertical="center"/>
    </xf>
    <xf numFmtId="0" fontId="73" fillId="0" borderId="114" xfId="18" applyFont="1" applyFill="1" applyBorder="1" applyAlignment="1">
      <alignment horizontal="center" vertical="center"/>
    </xf>
    <xf numFmtId="0" fontId="29" fillId="0" borderId="0" xfId="18" applyFont="1" applyFill="1" applyBorder="1" applyAlignment="1">
      <alignment vertical="center"/>
    </xf>
    <xf numFmtId="0" fontId="81" fillId="0" borderId="0" xfId="0" applyFont="1">
      <alignment vertical="center"/>
    </xf>
    <xf numFmtId="0" fontId="81" fillId="0" borderId="0" xfId="0" applyFont="1" applyAlignment="1">
      <alignment horizontal="center" vertical="center"/>
    </xf>
    <xf numFmtId="0" fontId="98" fillId="0" borderId="236" xfId="0" applyFont="1" applyBorder="1" applyAlignment="1">
      <alignment horizontal="center" vertical="center"/>
    </xf>
    <xf numFmtId="0" fontId="98" fillId="0" borderId="21" xfId="0" applyFont="1" applyBorder="1" applyAlignment="1">
      <alignment horizontal="center" vertical="center"/>
    </xf>
    <xf numFmtId="0" fontId="98" fillId="0" borderId="21" xfId="0" applyFont="1" applyBorder="1" applyAlignment="1">
      <alignment horizontal="center" vertical="center" wrapText="1"/>
    </xf>
    <xf numFmtId="0" fontId="98" fillId="0" borderId="257" xfId="0" applyFont="1" applyBorder="1" applyAlignment="1">
      <alignment horizontal="center" vertical="center"/>
    </xf>
    <xf numFmtId="0" fontId="98" fillId="0" borderId="241" xfId="0" applyFont="1" applyBorder="1" applyAlignment="1">
      <alignment horizontal="center" vertical="center"/>
    </xf>
    <xf numFmtId="0" fontId="98" fillId="0" borderId="255" xfId="0" applyFont="1" applyBorder="1" applyAlignment="1">
      <alignment horizontal="center" vertical="center" wrapText="1"/>
    </xf>
    <xf numFmtId="0" fontId="98" fillId="0" borderId="258" xfId="0" applyFont="1" applyBorder="1" applyAlignment="1">
      <alignment horizontal="center" vertical="center" wrapText="1"/>
    </xf>
    <xf numFmtId="0" fontId="28" fillId="0" borderId="0" xfId="0" applyNumberFormat="1" applyFont="1" applyBorder="1" applyAlignment="1">
      <alignment horizontal="left" vertical="center"/>
    </xf>
    <xf numFmtId="0" fontId="21" fillId="0" borderId="0" xfId="0" applyNumberFormat="1" applyFont="1" applyAlignment="1">
      <alignment vertical="center"/>
    </xf>
    <xf numFmtId="0" fontId="21" fillId="0" borderId="0" xfId="0" applyNumberFormat="1" applyFont="1" applyAlignment="1">
      <alignment vertical="center" shrinkToFit="1"/>
    </xf>
    <xf numFmtId="3" fontId="47" fillId="0" borderId="37" xfId="0" applyNumberFormat="1" applyFont="1" applyBorder="1" applyAlignment="1">
      <alignment horizontal="center" vertical="center" wrapText="1"/>
    </xf>
    <xf numFmtId="49" fontId="47" fillId="0" borderId="219" xfId="0" applyNumberFormat="1" applyFont="1" applyBorder="1" applyAlignment="1">
      <alignment horizontal="center" vertical="center" wrapText="1"/>
    </xf>
    <xf numFmtId="49" fontId="42" fillId="0" borderId="0" xfId="0" applyNumberFormat="1" applyFont="1" applyAlignment="1">
      <alignment vertical="center"/>
    </xf>
    <xf numFmtId="49" fontId="43" fillId="0" borderId="0" xfId="0" applyNumberFormat="1" applyFont="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21" fillId="0" borderId="0" xfId="0" applyFont="1" applyFill="1" applyAlignment="1">
      <alignment horizontal="left" vertical="center"/>
    </xf>
    <xf numFmtId="0" fontId="22" fillId="0" borderId="0" xfId="0" applyFont="1" applyAlignment="1">
      <alignment horizontal="left" vertical="center"/>
    </xf>
    <xf numFmtId="0" fontId="21" fillId="0" borderId="188" xfId="0" applyFont="1" applyBorder="1" applyAlignment="1">
      <alignment horizontal="center" vertical="center"/>
    </xf>
    <xf numFmtId="0" fontId="21" fillId="0" borderId="0" xfId="0" applyFont="1">
      <alignment vertical="center"/>
    </xf>
    <xf numFmtId="49" fontId="20" fillId="0" borderId="0" xfId="0" applyNumberFormat="1" applyFont="1" applyAlignment="1">
      <alignment vertical="center" wrapText="1"/>
    </xf>
    <xf numFmtId="0" fontId="22" fillId="0" borderId="0" xfId="0" applyFont="1" applyAlignment="1">
      <alignment vertical="center"/>
    </xf>
    <xf numFmtId="49" fontId="19" fillId="0" borderId="0" xfId="0" applyNumberFormat="1" applyFont="1" applyAlignment="1">
      <alignment horizontal="center" vertical="center"/>
    </xf>
    <xf numFmtId="49" fontId="21" fillId="0" borderId="0" xfId="0" applyNumberFormat="1" applyFont="1" applyAlignment="1">
      <alignment vertical="center" wrapText="1"/>
    </xf>
    <xf numFmtId="0" fontId="21" fillId="0" borderId="0" xfId="0" applyFont="1" applyAlignment="1">
      <alignment vertical="center"/>
    </xf>
    <xf numFmtId="0" fontId="22" fillId="0" borderId="0" xfId="0" applyFont="1" applyAlignment="1">
      <alignment horizontal="left" vertical="center"/>
    </xf>
    <xf numFmtId="0" fontId="36" fillId="0" borderId="0" xfId="0" applyFont="1" applyAlignment="1">
      <alignment horizontal="center" vertical="center"/>
    </xf>
    <xf numFmtId="0" fontId="19" fillId="0" borderId="0" xfId="0" applyFont="1" applyAlignment="1">
      <alignment horizontal="center" vertical="center"/>
    </xf>
    <xf numFmtId="0" fontId="21" fillId="0" borderId="0" xfId="0" applyFont="1">
      <alignment vertical="center"/>
    </xf>
    <xf numFmtId="0" fontId="19" fillId="0" borderId="0" xfId="0" applyFont="1" applyBorder="1">
      <alignment vertical="center"/>
    </xf>
    <xf numFmtId="0" fontId="21" fillId="0" borderId="189" xfId="0" applyFont="1" applyBorder="1" applyAlignment="1">
      <alignment vertical="center"/>
    </xf>
    <xf numFmtId="0" fontId="20" fillId="0" borderId="0" xfId="0" applyFont="1" applyAlignment="1">
      <alignment horizontal="right" vertical="center" wrapText="1"/>
    </xf>
    <xf numFmtId="49" fontId="19" fillId="0" borderId="189" xfId="0" applyNumberFormat="1" applyFont="1" applyBorder="1" applyAlignment="1">
      <alignment horizontal="center" vertical="center"/>
    </xf>
    <xf numFmtId="49" fontId="19" fillId="0" borderId="189" xfId="0" applyNumberFormat="1" applyFont="1" applyBorder="1">
      <alignment vertical="center"/>
    </xf>
    <xf numFmtId="49" fontId="47" fillId="0" borderId="261" xfId="0" applyNumberFormat="1" applyFont="1" applyBorder="1" applyAlignment="1">
      <alignment horizontal="center" vertical="center" wrapText="1"/>
    </xf>
    <xf numFmtId="49" fontId="47" fillId="0" borderId="263" xfId="0" applyNumberFormat="1" applyFont="1" applyBorder="1" applyAlignment="1">
      <alignment horizontal="center" vertical="center" wrapText="1"/>
    </xf>
    <xf numFmtId="49" fontId="47" fillId="0" borderId="262" xfId="0" applyNumberFormat="1" applyFont="1" applyBorder="1" applyAlignment="1">
      <alignment horizontal="left" vertical="center" wrapText="1" indent="1"/>
    </xf>
    <xf numFmtId="49" fontId="47" fillId="0" borderId="267" xfId="0" applyNumberFormat="1" applyFont="1" applyBorder="1" applyAlignment="1">
      <alignment horizontal="left" vertical="center" wrapText="1" indent="1"/>
    </xf>
    <xf numFmtId="49" fontId="102" fillId="0" borderId="262" xfId="0" applyNumberFormat="1" applyFont="1" applyBorder="1" applyAlignment="1">
      <alignment horizontal="left" vertical="center" wrapText="1" indent="1"/>
    </xf>
    <xf numFmtId="0" fontId="21" fillId="0" borderId="191" xfId="0" applyFont="1" applyFill="1" applyBorder="1">
      <alignment vertical="center"/>
    </xf>
    <xf numFmtId="0" fontId="21" fillId="0" borderId="286" xfId="0" applyFont="1" applyBorder="1" applyAlignment="1">
      <alignment vertical="center"/>
    </xf>
    <xf numFmtId="0" fontId="21" fillId="0" borderId="286" xfId="0" applyFont="1" applyBorder="1" applyAlignment="1">
      <alignment horizontal="right" vertical="center"/>
    </xf>
    <xf numFmtId="0" fontId="21" fillId="0" borderId="286" xfId="0" applyFont="1" applyBorder="1" applyAlignment="1">
      <alignment horizontal="left" vertical="center"/>
    </xf>
    <xf numFmtId="0" fontId="21" fillId="0" borderId="288" xfId="0" applyFont="1" applyBorder="1" applyAlignment="1">
      <alignment vertical="center"/>
    </xf>
    <xf numFmtId="0" fontId="40" fillId="11" borderId="37" xfId="0" applyFont="1" applyFill="1" applyBorder="1">
      <alignment vertical="center"/>
    </xf>
    <xf numFmtId="0" fontId="40" fillId="0" borderId="37" xfId="0" applyFont="1" applyBorder="1">
      <alignment vertical="center"/>
    </xf>
    <xf numFmtId="0" fontId="117" fillId="0" borderId="37" xfId="0" applyFont="1" applyBorder="1" applyAlignment="1">
      <alignment horizontal="center" vertical="center" wrapText="1"/>
    </xf>
    <xf numFmtId="0" fontId="21" fillId="0" borderId="250" xfId="0" applyFont="1" applyFill="1" applyBorder="1" applyAlignment="1">
      <alignment horizontal="center" vertical="center"/>
    </xf>
    <xf numFmtId="0" fontId="21" fillId="0" borderId="250" xfId="0" applyFont="1" applyBorder="1">
      <alignment vertical="center"/>
    </xf>
    <xf numFmtId="0" fontId="21" fillId="0" borderId="286" xfId="0" applyFont="1" applyFill="1" applyBorder="1" applyAlignment="1">
      <alignment horizontal="center" vertical="center"/>
    </xf>
    <xf numFmtId="0" fontId="21" fillId="0" borderId="286" xfId="0" applyFont="1" applyBorder="1">
      <alignment vertical="center"/>
    </xf>
    <xf numFmtId="0" fontId="21" fillId="0" borderId="242" xfId="0" applyFont="1" applyBorder="1">
      <alignment vertical="center"/>
    </xf>
    <xf numFmtId="0" fontId="21" fillId="0" borderId="276" xfId="0" applyFont="1" applyBorder="1">
      <alignment vertical="center"/>
    </xf>
    <xf numFmtId="0" fontId="21" fillId="0" borderId="291" xfId="0" applyFont="1" applyFill="1" applyBorder="1" applyAlignment="1">
      <alignment horizontal="center" vertical="center"/>
    </xf>
    <xf numFmtId="0" fontId="21" fillId="0" borderId="291" xfId="0" applyFont="1" applyBorder="1">
      <alignment vertical="center"/>
    </xf>
    <xf numFmtId="49" fontId="21" fillId="0" borderId="271" xfId="0" applyNumberFormat="1" applyFont="1" applyBorder="1" applyAlignment="1">
      <alignment horizontal="center" vertical="center" wrapText="1"/>
    </xf>
    <xf numFmtId="0" fontId="21" fillId="0" borderId="189" xfId="0" applyFont="1" applyBorder="1">
      <alignment vertical="center"/>
    </xf>
    <xf numFmtId="198" fontId="21" fillId="0" borderId="286" xfId="0" applyNumberFormat="1" applyFont="1" applyBorder="1" applyAlignment="1">
      <alignment horizontal="center" vertical="center"/>
    </xf>
    <xf numFmtId="0" fontId="21" fillId="0" borderId="235" xfId="0" applyFont="1" applyBorder="1" applyAlignment="1">
      <alignment horizontal="center" vertical="center"/>
    </xf>
    <xf numFmtId="0" fontId="21" fillId="0" borderId="286" xfId="0" applyFont="1" applyBorder="1" applyAlignment="1">
      <alignment vertical="center" shrinkToFit="1"/>
    </xf>
    <xf numFmtId="0" fontId="21" fillId="0" borderId="288" xfId="0" applyFont="1" applyBorder="1" applyAlignment="1">
      <alignment vertical="center" shrinkToFit="1"/>
    </xf>
    <xf numFmtId="0" fontId="24" fillId="0" borderId="303" xfId="0" applyFont="1" applyBorder="1" applyAlignment="1">
      <alignment horizontal="center" vertical="center"/>
    </xf>
    <xf numFmtId="0" fontId="21" fillId="0" borderId="0" xfId="0" applyFont="1" applyAlignment="1">
      <alignment vertical="center"/>
    </xf>
    <xf numFmtId="0" fontId="27" fillId="0" borderId="0" xfId="0" applyFont="1" applyAlignment="1">
      <alignment horizontal="left" vertical="center"/>
    </xf>
    <xf numFmtId="0" fontId="22" fillId="0" borderId="0" xfId="0" applyFont="1" applyFill="1" applyAlignment="1">
      <alignment horizontal="center" vertical="center" shrinkToFit="1"/>
    </xf>
    <xf numFmtId="0" fontId="27" fillId="0" borderId="0" xfId="0" applyFont="1" applyFill="1" applyAlignment="1">
      <alignment horizontal="center" vertical="center" shrinkToFit="1"/>
    </xf>
    <xf numFmtId="0" fontId="22" fillId="0" borderId="0" xfId="0" applyFont="1" applyAlignment="1">
      <alignment horizontal="left" vertical="center"/>
    </xf>
    <xf numFmtId="49" fontId="21" fillId="0" borderId="0" xfId="0" applyNumberFormat="1" applyFont="1" applyAlignment="1">
      <alignment vertical="center"/>
    </xf>
    <xf numFmtId="0" fontId="21" fillId="0" borderId="0" xfId="0" applyFont="1" applyAlignment="1">
      <alignment vertical="center"/>
    </xf>
    <xf numFmtId="0" fontId="21" fillId="0" borderId="0" xfId="0" applyFont="1" applyAlignment="1">
      <alignment vertical="center" shrinkToFit="1"/>
    </xf>
    <xf numFmtId="0" fontId="21" fillId="0" borderId="0" xfId="0" applyFont="1">
      <alignment vertical="center"/>
    </xf>
    <xf numFmtId="0" fontId="21" fillId="0" borderId="0" xfId="0" applyFont="1">
      <alignment vertical="center"/>
    </xf>
    <xf numFmtId="0" fontId="113" fillId="0" borderId="0" xfId="0" applyFont="1" applyAlignment="1">
      <alignment vertical="center"/>
    </xf>
    <xf numFmtId="0" fontId="98" fillId="0" borderId="271" xfId="0" applyFont="1" applyBorder="1" applyAlignment="1">
      <alignment horizontal="center" vertical="center" wrapText="1"/>
    </xf>
    <xf numFmtId="0" fontId="98" fillId="0" borderId="294" xfId="0" applyFont="1" applyBorder="1" applyAlignment="1">
      <alignment horizontal="center" vertical="center" wrapText="1"/>
    </xf>
    <xf numFmtId="0" fontId="51" fillId="0" borderId="0" xfId="0" applyFont="1" applyBorder="1" applyAlignment="1">
      <alignment vertical="center"/>
    </xf>
    <xf numFmtId="49" fontId="19" fillId="0" borderId="66" xfId="0" applyNumberFormat="1" applyFont="1" applyBorder="1" applyAlignment="1">
      <alignment horizontal="center" vertical="center"/>
    </xf>
    <xf numFmtId="41" fontId="86" fillId="0" borderId="37" xfId="23" applyFont="1" applyBorder="1" applyAlignment="1">
      <alignment horizontal="center" vertical="center" shrinkToFit="1"/>
    </xf>
    <xf numFmtId="0" fontId="86" fillId="0" borderId="37" xfId="0" applyFont="1" applyBorder="1" applyAlignment="1">
      <alignment vertical="center" shrinkToFit="1"/>
    </xf>
    <xf numFmtId="0" fontId="123" fillId="0" borderId="0" xfId="0" applyFont="1" applyAlignment="1">
      <alignment horizontal="justify" vertical="center"/>
    </xf>
    <xf numFmtId="49" fontId="19" fillId="0" borderId="196" xfId="0" applyNumberFormat="1" applyFont="1" applyBorder="1" applyAlignment="1">
      <alignment horizontal="distributed" vertical="center" indent="2"/>
    </xf>
    <xf numFmtId="49" fontId="19" fillId="0" borderId="289" xfId="0" applyNumberFormat="1" applyFont="1" applyBorder="1" applyAlignment="1">
      <alignment horizontal="distributed" vertical="center" indent="2"/>
    </xf>
    <xf numFmtId="49" fontId="19" fillId="0" borderId="290" xfId="0" applyNumberFormat="1" applyFont="1" applyBorder="1" applyAlignment="1">
      <alignment horizontal="distributed" vertical="center" indent="2"/>
    </xf>
    <xf numFmtId="49" fontId="19" fillId="0" borderId="238" xfId="0" applyNumberFormat="1" applyFont="1" applyBorder="1" applyAlignment="1">
      <alignment horizontal="distributed" vertical="center" indent="2"/>
    </xf>
    <xf numFmtId="49" fontId="19" fillId="0" borderId="316" xfId="0" applyNumberFormat="1" applyFont="1" applyBorder="1" applyAlignment="1">
      <alignment horizontal="distributed" vertical="center" indent="3"/>
    </xf>
    <xf numFmtId="49" fontId="19" fillId="0" borderId="317" xfId="0" applyNumberFormat="1" applyFont="1" applyBorder="1" applyAlignment="1">
      <alignment horizontal="distributed" vertical="center" indent="3"/>
    </xf>
    <xf numFmtId="49" fontId="19" fillId="0" borderId="318" xfId="0" applyNumberFormat="1" applyFont="1" applyBorder="1" applyAlignment="1">
      <alignment horizontal="distributed" vertical="center" indent="3"/>
    </xf>
    <xf numFmtId="49" fontId="19" fillId="0" borderId="76" xfId="0" applyNumberFormat="1" applyFont="1" applyBorder="1" applyAlignment="1">
      <alignment horizontal="distributed" vertical="center" indent="3"/>
    </xf>
    <xf numFmtId="49" fontId="19" fillId="8" borderId="29" xfId="0" applyNumberFormat="1" applyFont="1" applyFill="1" applyBorder="1" applyAlignment="1">
      <alignment horizontal="distributed" vertical="center" indent="2"/>
    </xf>
    <xf numFmtId="49" fontId="19" fillId="8" borderId="68" xfId="0" applyNumberFormat="1" applyFont="1" applyFill="1" applyBorder="1" applyAlignment="1">
      <alignment horizontal="center" vertical="center"/>
    </xf>
    <xf numFmtId="49" fontId="19" fillId="8" borderId="37" xfId="0" applyNumberFormat="1" applyFont="1" applyFill="1" applyBorder="1" applyAlignment="1">
      <alignment horizontal="distributed" vertical="center" indent="5"/>
    </xf>
    <xf numFmtId="49" fontId="21" fillId="0" borderId="0" xfId="0" applyNumberFormat="1" applyFont="1" applyAlignment="1">
      <alignment vertical="center"/>
    </xf>
    <xf numFmtId="0" fontId="20" fillId="0" borderId="0" xfId="0" applyFont="1" applyBorder="1" applyAlignment="1">
      <alignment horizontal="center" vertical="center"/>
    </xf>
    <xf numFmtId="0" fontId="27" fillId="0" borderId="0" xfId="0" applyFont="1" applyBorder="1" applyAlignment="1">
      <alignment horizontal="left" vertical="center"/>
    </xf>
    <xf numFmtId="49" fontId="22" fillId="0" borderId="0" xfId="0" applyNumberFormat="1" applyFont="1" applyBorder="1" applyAlignment="1">
      <alignment horizontal="left" vertical="center"/>
    </xf>
    <xf numFmtId="0" fontId="21" fillId="0" borderId="0" xfId="0" applyFont="1">
      <alignment vertical="center"/>
    </xf>
    <xf numFmtId="0" fontId="20" fillId="0" borderId="0" xfId="0" applyFont="1" applyBorder="1" applyAlignment="1">
      <alignment vertical="center"/>
    </xf>
    <xf numFmtId="49" fontId="27" fillId="0" borderId="0" xfId="0" applyNumberFormat="1" applyFont="1" applyBorder="1" applyAlignment="1">
      <alignment horizontal="left" vertical="center"/>
    </xf>
    <xf numFmtId="176" fontId="19" fillId="0" borderId="0" xfId="0" applyNumberFormat="1" applyFont="1" applyBorder="1" applyAlignment="1">
      <alignment horizontal="center" vertical="center"/>
    </xf>
    <xf numFmtId="0" fontId="19" fillId="0" borderId="0" xfId="0" applyFont="1" applyBorder="1" applyAlignment="1">
      <alignment horizontal="distributed" vertical="center" indent="1"/>
    </xf>
    <xf numFmtId="0" fontId="19" fillId="0" borderId="0" xfId="0" applyFont="1" applyBorder="1">
      <alignment vertical="center"/>
    </xf>
    <xf numFmtId="0" fontId="21" fillId="0" borderId="0" xfId="0" applyFont="1" applyBorder="1" applyAlignment="1">
      <alignment vertical="center"/>
    </xf>
    <xf numFmtId="0" fontId="20" fillId="0" borderId="0" xfId="0" applyFont="1" applyBorder="1" applyAlignment="1">
      <alignment vertical="center" wrapText="1"/>
    </xf>
    <xf numFmtId="0" fontId="56" fillId="0" borderId="0" xfId="0" applyFont="1" applyBorder="1" applyAlignment="1">
      <alignment vertical="center"/>
    </xf>
    <xf numFmtId="49" fontId="21" fillId="0" borderId="0" xfId="0" applyNumberFormat="1" applyFont="1" applyBorder="1" applyAlignment="1">
      <alignment vertical="center"/>
    </xf>
    <xf numFmtId="49" fontId="20" fillId="0" borderId="0" xfId="0" applyNumberFormat="1" applyFont="1" applyBorder="1" applyAlignment="1">
      <alignment vertical="center"/>
    </xf>
    <xf numFmtId="49" fontId="20" fillId="0" borderId="0" xfId="0" applyNumberFormat="1" applyFont="1" applyBorder="1">
      <alignment vertical="center"/>
    </xf>
    <xf numFmtId="49" fontId="20" fillId="0" borderId="0" xfId="0" applyNumberFormat="1" applyFont="1" applyBorder="1" applyAlignment="1">
      <alignment vertical="top"/>
    </xf>
    <xf numFmtId="0" fontId="21" fillId="0" borderId="0" xfId="0" applyFont="1" applyBorder="1" applyAlignment="1">
      <alignment vertical="center" shrinkToFit="1"/>
    </xf>
    <xf numFmtId="49" fontId="20" fillId="0" borderId="0" xfId="0" applyNumberFormat="1" applyFont="1" applyBorder="1" applyAlignment="1">
      <alignment vertical="center" shrinkToFit="1"/>
    </xf>
    <xf numFmtId="0" fontId="20" fillId="0" borderId="0" xfId="0" applyFont="1" applyBorder="1" applyAlignment="1">
      <alignment vertical="center" shrinkToFit="1"/>
    </xf>
    <xf numFmtId="49" fontId="26" fillId="0" borderId="0" xfId="0" applyNumberFormat="1" applyFont="1" applyBorder="1" applyAlignment="1">
      <alignment vertical="center"/>
    </xf>
    <xf numFmtId="49" fontId="19" fillId="0" borderId="0" xfId="0" applyNumberFormat="1" applyFont="1" applyBorder="1">
      <alignment vertical="center"/>
    </xf>
    <xf numFmtId="49" fontId="56" fillId="0" borderId="0" xfId="0" applyNumberFormat="1" applyFont="1" applyBorder="1" applyAlignment="1">
      <alignment vertical="center"/>
    </xf>
    <xf numFmtId="49" fontId="20" fillId="0" borderId="0" xfId="0" applyNumberFormat="1" applyFont="1" applyBorder="1" applyAlignment="1">
      <alignment vertical="center" wrapText="1"/>
    </xf>
    <xf numFmtId="0" fontId="79" fillId="0" borderId="0" xfId="0" applyFont="1" applyBorder="1" applyAlignment="1">
      <alignment vertical="center" wrapText="1"/>
    </xf>
    <xf numFmtId="0" fontId="21" fillId="0" borderId="286" xfId="0" applyFont="1" applyFill="1" applyBorder="1" applyAlignment="1">
      <alignment vertical="center"/>
    </xf>
    <xf numFmtId="0" fontId="130" fillId="0" borderId="0" xfId="0" applyFont="1" applyAlignment="1">
      <alignment vertical="center"/>
    </xf>
    <xf numFmtId="0" fontId="24" fillId="0" borderId="0" xfId="0" applyFont="1" applyBorder="1" applyAlignment="1">
      <alignment vertical="center"/>
    </xf>
    <xf numFmtId="0" fontId="28" fillId="0" borderId="0" xfId="0" applyFont="1" applyBorder="1">
      <alignment vertical="center"/>
    </xf>
    <xf numFmtId="0" fontId="20" fillId="0" borderId="0" xfId="0" applyFont="1" applyBorder="1" applyAlignment="1">
      <alignment vertical="top" wrapText="1"/>
    </xf>
    <xf numFmtId="0" fontId="103" fillId="0" borderId="0" xfId="22" applyFont="1" applyFill="1" applyBorder="1" applyAlignment="1" applyProtection="1">
      <alignment vertical="center"/>
    </xf>
    <xf numFmtId="0" fontId="21" fillId="0" borderId="0" xfId="0" applyFont="1" applyBorder="1" applyAlignment="1">
      <alignment vertical="center" wrapText="1"/>
    </xf>
    <xf numFmtId="176" fontId="19" fillId="0" borderId="0" xfId="0" applyNumberFormat="1" applyFont="1" applyBorder="1" applyAlignment="1">
      <alignment horizontal="left" vertical="center"/>
    </xf>
    <xf numFmtId="0" fontId="80" fillId="0" borderId="0" xfId="48">
      <alignment vertical="center"/>
    </xf>
    <xf numFmtId="188" fontId="80" fillId="0" borderId="0" xfId="48" applyNumberFormat="1">
      <alignment vertical="center"/>
    </xf>
    <xf numFmtId="0" fontId="80" fillId="0" borderId="0" xfId="48" applyAlignment="1">
      <alignment horizontal="right" vertical="center"/>
    </xf>
    <xf numFmtId="0" fontId="80" fillId="17" borderId="304" xfId="48" applyFill="1" applyBorder="1">
      <alignment vertical="center"/>
    </xf>
    <xf numFmtId="0" fontId="80" fillId="17" borderId="269" xfId="48" applyFill="1" applyBorder="1">
      <alignment vertical="center"/>
    </xf>
    <xf numFmtId="0" fontId="80" fillId="17" borderId="305" xfId="48" applyFill="1" applyBorder="1">
      <alignment vertical="center"/>
    </xf>
    <xf numFmtId="0" fontId="80" fillId="17" borderId="39" xfId="48" applyFill="1" applyBorder="1">
      <alignment vertical="center"/>
    </xf>
    <xf numFmtId="0" fontId="80" fillId="17" borderId="0" xfId="48" applyFill="1" applyBorder="1">
      <alignment vertical="center"/>
    </xf>
    <xf numFmtId="0" fontId="80" fillId="16" borderId="37" xfId="48" applyFill="1" applyBorder="1" applyAlignment="1">
      <alignment horizontal="center" vertical="center"/>
    </xf>
    <xf numFmtId="0" fontId="80" fillId="17" borderId="40" xfId="48" applyFill="1" applyBorder="1">
      <alignment vertical="center"/>
    </xf>
    <xf numFmtId="0" fontId="80" fillId="17" borderId="247" xfId="48" applyFill="1" applyBorder="1">
      <alignment vertical="center"/>
    </xf>
    <xf numFmtId="0" fontId="153" fillId="17" borderId="39" xfId="48" applyFont="1" applyFill="1" applyBorder="1" applyAlignment="1">
      <alignment horizontal="left" vertical="center"/>
    </xf>
    <xf numFmtId="0" fontId="153" fillId="17" borderId="0" xfId="48" applyFont="1" applyFill="1" applyBorder="1" applyAlignment="1">
      <alignment horizontal="left" vertical="center"/>
    </xf>
    <xf numFmtId="41" fontId="80" fillId="0" borderId="37" xfId="49" applyFont="1" applyFill="1" applyBorder="1">
      <alignment vertical="center"/>
    </xf>
    <xf numFmtId="0" fontId="80" fillId="17" borderId="39" xfId="48" applyFill="1" applyBorder="1" applyAlignment="1">
      <alignment horizontal="left" vertical="center"/>
    </xf>
    <xf numFmtId="0" fontId="80" fillId="17" borderId="0" xfId="48" applyFill="1" applyBorder="1" applyAlignment="1">
      <alignment horizontal="left" vertical="center"/>
    </xf>
    <xf numFmtId="41" fontId="0" fillId="17" borderId="0" xfId="49" applyFont="1" applyFill="1" applyBorder="1">
      <alignment vertical="center"/>
    </xf>
    <xf numFmtId="41" fontId="88" fillId="0" borderId="37" xfId="49" applyFont="1" applyBorder="1">
      <alignment vertical="center"/>
    </xf>
    <xf numFmtId="41" fontId="80" fillId="17" borderId="0" xfId="49" applyFont="1" applyFill="1" applyBorder="1">
      <alignment vertical="center"/>
    </xf>
    <xf numFmtId="0" fontId="156" fillId="0" borderId="37" xfId="48" applyFont="1" applyBorder="1">
      <alignment vertical="center"/>
    </xf>
    <xf numFmtId="0" fontId="80" fillId="17" borderId="31" xfId="48" applyFill="1" applyBorder="1">
      <alignment vertical="center"/>
    </xf>
    <xf numFmtId="43" fontId="80" fillId="0" borderId="37" xfId="49" applyNumberFormat="1" applyFont="1" applyFill="1" applyBorder="1">
      <alignment vertical="center"/>
    </xf>
    <xf numFmtId="41" fontId="157" fillId="17" borderId="0" xfId="49" applyFont="1" applyFill="1" applyBorder="1">
      <alignment vertical="center"/>
    </xf>
    <xf numFmtId="0" fontId="157" fillId="17" borderId="0" xfId="48" applyFont="1" applyFill="1" applyBorder="1">
      <alignment vertical="center"/>
    </xf>
    <xf numFmtId="204" fontId="157" fillId="17" borderId="328" xfId="48" applyNumberFormat="1" applyFont="1" applyFill="1" applyBorder="1">
      <alignment vertical="center"/>
    </xf>
    <xf numFmtId="0" fontId="80" fillId="17" borderId="41" xfId="48" applyFill="1" applyBorder="1">
      <alignment vertical="center"/>
    </xf>
    <xf numFmtId="0" fontId="80" fillId="17" borderId="42" xfId="48" applyFill="1" applyBorder="1">
      <alignment vertical="center"/>
    </xf>
    <xf numFmtId="0" fontId="80" fillId="17" borderId="43" xfId="48" applyFill="1" applyBorder="1">
      <alignment vertical="center"/>
    </xf>
    <xf numFmtId="0" fontId="8" fillId="0" borderId="0" xfId="46">
      <alignment vertical="center"/>
    </xf>
    <xf numFmtId="41" fontId="88" fillId="0" borderId="37" xfId="49" applyFont="1" applyFill="1" applyBorder="1">
      <alignment vertical="center"/>
    </xf>
    <xf numFmtId="205" fontId="157" fillId="17" borderId="328" xfId="50" applyNumberFormat="1" applyFont="1" applyFill="1" applyBorder="1">
      <alignment vertical="center"/>
    </xf>
    <xf numFmtId="41" fontId="88" fillId="17" borderId="0" xfId="49" applyFont="1" applyFill="1" applyBorder="1">
      <alignment vertical="center"/>
    </xf>
    <xf numFmtId="184" fontId="157" fillId="17" borderId="0" xfId="47" applyNumberFormat="1" applyFont="1" applyFill="1" applyBorder="1">
      <alignment vertical="center"/>
    </xf>
    <xf numFmtId="206" fontId="157" fillId="17" borderId="0" xfId="50" applyNumberFormat="1" applyFont="1" applyFill="1" applyBorder="1">
      <alignment vertical="center"/>
    </xf>
    <xf numFmtId="180" fontId="157" fillId="17" borderId="328" xfId="49" applyNumberFormat="1" applyFont="1" applyFill="1" applyBorder="1">
      <alignment vertical="center"/>
    </xf>
    <xf numFmtId="180" fontId="157" fillId="17" borderId="0" xfId="49" applyNumberFormat="1" applyFont="1" applyFill="1" applyBorder="1">
      <alignment vertical="center"/>
    </xf>
    <xf numFmtId="0" fontId="80" fillId="17" borderId="0" xfId="48" applyFill="1" applyBorder="1" applyAlignment="1">
      <alignment horizontal="right" vertical="center"/>
    </xf>
    <xf numFmtId="0" fontId="8" fillId="17" borderId="0" xfId="46" applyFill="1">
      <alignment vertical="center"/>
    </xf>
    <xf numFmtId="180" fontId="157" fillId="17" borderId="328" xfId="46" applyNumberFormat="1" applyFont="1" applyFill="1" applyBorder="1">
      <alignment vertical="center"/>
    </xf>
    <xf numFmtId="0" fontId="8" fillId="17" borderId="0" xfId="46" applyFill="1" applyAlignment="1">
      <alignment horizontal="right" vertical="center"/>
    </xf>
    <xf numFmtId="180" fontId="157" fillId="17" borderId="0" xfId="46" applyNumberFormat="1" applyFont="1" applyFill="1" applyBorder="1">
      <alignment vertical="center"/>
    </xf>
    <xf numFmtId="49" fontId="19" fillId="0" borderId="317" xfId="0" applyNumberFormat="1" applyFont="1" applyBorder="1" applyAlignment="1">
      <alignment horizontal="distributed" vertical="center" wrapText="1" indent="3"/>
    </xf>
    <xf numFmtId="49" fontId="127" fillId="0" borderId="0" xfId="0" applyNumberFormat="1" applyFont="1" applyAlignment="1">
      <alignment horizontal="right"/>
    </xf>
    <xf numFmtId="49" fontId="47" fillId="0" borderId="220" xfId="0" applyNumberFormat="1" applyFont="1" applyBorder="1" applyAlignment="1">
      <alignment horizontal="left" vertical="center" wrapText="1" indent="1"/>
    </xf>
    <xf numFmtId="49" fontId="47" fillId="0" borderId="219" xfId="0" applyNumberFormat="1" applyFont="1" applyBorder="1" applyAlignment="1">
      <alignment horizontal="center" vertical="center" wrapText="1"/>
    </xf>
    <xf numFmtId="0" fontId="21" fillId="0" borderId="0" xfId="0" applyFont="1" applyBorder="1" applyAlignment="1">
      <alignment horizontal="left" vertical="center" wrapText="1"/>
    </xf>
    <xf numFmtId="0" fontId="131" fillId="0" borderId="247" xfId="0" applyFont="1" applyBorder="1" applyAlignment="1">
      <alignment vertical="center" wrapText="1"/>
    </xf>
    <xf numFmtId="0" fontId="131" fillId="0" borderId="0" xfId="0" applyFont="1" applyBorder="1" applyAlignment="1">
      <alignment vertical="center" wrapText="1"/>
    </xf>
    <xf numFmtId="0" fontId="137" fillId="0" borderId="0" xfId="0" applyFont="1" applyAlignment="1">
      <alignment horizontal="left" vertical="center" wrapText="1"/>
    </xf>
    <xf numFmtId="0" fontId="19" fillId="0" borderId="247" xfId="0" applyFont="1" applyBorder="1">
      <alignment vertical="center"/>
    </xf>
    <xf numFmtId="0" fontId="19" fillId="0" borderId="74" xfId="0" applyFont="1" applyBorder="1">
      <alignment vertical="center"/>
    </xf>
    <xf numFmtId="0" fontId="19" fillId="0" borderId="191" xfId="0" applyFont="1" applyBorder="1">
      <alignment vertical="center"/>
    </xf>
    <xf numFmtId="0" fontId="54" fillId="0" borderId="10" xfId="0" applyFont="1" applyBorder="1">
      <alignment vertical="center"/>
    </xf>
    <xf numFmtId="0" fontId="54" fillId="0" borderId="27" xfId="0" applyFont="1" applyBorder="1">
      <alignment vertical="center"/>
    </xf>
    <xf numFmtId="0" fontId="54" fillId="0" borderId="0" xfId="0" applyFont="1" applyAlignment="1">
      <alignment vertical="center"/>
    </xf>
    <xf numFmtId="0" fontId="29" fillId="0" borderId="0" xfId="0" applyFont="1" applyBorder="1" applyAlignment="1">
      <alignment vertical="center" wrapText="1"/>
    </xf>
    <xf numFmtId="0" fontId="17" fillId="0" borderId="0" xfId="22" applyAlignment="1" applyProtection="1">
      <alignment vertical="center"/>
    </xf>
    <xf numFmtId="0" fontId="19" fillId="0" borderId="0" xfId="0" applyFont="1" applyBorder="1" applyAlignment="1">
      <alignment vertical="center" wrapText="1"/>
    </xf>
    <xf numFmtId="0" fontId="35" fillId="0" borderId="0" xfId="0" applyFont="1" applyBorder="1" applyAlignment="1">
      <alignment vertical="center"/>
    </xf>
    <xf numFmtId="49" fontId="47" fillId="0" borderId="345" xfId="0" applyNumberFormat="1" applyFont="1" applyBorder="1" applyAlignment="1">
      <alignment horizontal="center" vertical="center" wrapText="1"/>
    </xf>
    <xf numFmtId="49" fontId="47" fillId="0" borderId="346" xfId="0" applyNumberFormat="1" applyFont="1" applyBorder="1" applyAlignment="1">
      <alignment horizontal="left" vertical="center" wrapText="1" indent="1"/>
    </xf>
    <xf numFmtId="41" fontId="19" fillId="0" borderId="37" xfId="23" applyFont="1" applyBorder="1" applyAlignment="1">
      <alignment horizontal="center" vertical="center" shrinkToFit="1"/>
    </xf>
    <xf numFmtId="0" fontId="17" fillId="0" borderId="255" xfId="22" applyBorder="1" applyAlignment="1" applyProtection="1">
      <alignment horizontal="center" vertical="center" wrapText="1"/>
    </xf>
    <xf numFmtId="49" fontId="19" fillId="0" borderId="75" xfId="0" applyNumberFormat="1" applyFont="1" applyBorder="1" applyAlignment="1">
      <alignment horizontal="distributed" vertical="center" indent="3"/>
    </xf>
    <xf numFmtId="49" fontId="19" fillId="0" borderId="66" xfId="0" applyNumberFormat="1" applyFont="1" applyBorder="1" applyAlignment="1">
      <alignment horizontal="distributed" vertical="center" indent="3"/>
    </xf>
    <xf numFmtId="49" fontId="19" fillId="0" borderId="300" xfId="0" applyNumberFormat="1" applyFont="1" applyBorder="1" applyAlignment="1">
      <alignment horizontal="distributed" vertical="center" indent="3"/>
    </xf>
    <xf numFmtId="49" fontId="19" fillId="0" borderId="318" xfId="0" applyNumberFormat="1" applyFont="1" applyBorder="1" applyAlignment="1">
      <alignment horizontal="distributed" vertical="center" indent="2"/>
    </xf>
    <xf numFmtId="49" fontId="19" fillId="0" borderId="66" xfId="0" applyNumberFormat="1" applyFont="1" applyBorder="1" applyAlignment="1">
      <alignment horizontal="distributed" vertical="center" indent="2"/>
    </xf>
    <xf numFmtId="49" fontId="19" fillId="0" borderId="296" xfId="0" applyNumberFormat="1" applyFont="1" applyBorder="1" applyAlignment="1">
      <alignment horizontal="distributed" vertical="center" indent="2"/>
    </xf>
    <xf numFmtId="49" fontId="19" fillId="0" borderId="196" xfId="0" applyNumberFormat="1" applyFont="1" applyBorder="1" applyAlignment="1">
      <alignment horizontal="distributed" vertical="center" indent="2"/>
    </xf>
    <xf numFmtId="49" fontId="19" fillId="0" borderId="0" xfId="0" applyNumberFormat="1" applyFont="1" applyAlignment="1">
      <alignment horizontal="center" vertical="center"/>
    </xf>
    <xf numFmtId="0" fontId="5" fillId="0" borderId="0" xfId="58">
      <alignment vertical="center"/>
    </xf>
    <xf numFmtId="0" fontId="80" fillId="0" borderId="0" xfId="58" applyFont="1">
      <alignment vertical="center"/>
    </xf>
    <xf numFmtId="0" fontId="5" fillId="0" borderId="379" xfId="58" applyBorder="1">
      <alignment vertical="center"/>
    </xf>
    <xf numFmtId="0" fontId="5" fillId="0" borderId="378" xfId="58" applyBorder="1">
      <alignment vertical="center"/>
    </xf>
    <xf numFmtId="0" fontId="120" fillId="0" borderId="0" xfId="58" applyFont="1" applyBorder="1" applyAlignment="1">
      <alignment horizontal="right" vertical="center" wrapText="1"/>
    </xf>
    <xf numFmtId="0" fontId="120" fillId="0" borderId="378" xfId="58" applyFont="1" applyBorder="1">
      <alignment vertical="center"/>
    </xf>
    <xf numFmtId="0" fontId="120" fillId="0" borderId="0" xfId="58" applyFont="1" applyBorder="1">
      <alignment vertical="center"/>
    </xf>
    <xf numFmtId="0" fontId="5" fillId="0" borderId="0" xfId="58" applyBorder="1">
      <alignment vertical="center"/>
    </xf>
    <xf numFmtId="0" fontId="120" fillId="0" borderId="379" xfId="58" applyFont="1" applyBorder="1" applyAlignment="1">
      <alignment horizontal="left" vertical="center" wrapText="1"/>
    </xf>
    <xf numFmtId="0" fontId="120" fillId="0" borderId="0" xfId="58" applyFont="1" applyBorder="1" applyAlignment="1">
      <alignment horizontal="left" vertical="center" wrapText="1"/>
    </xf>
    <xf numFmtId="0" fontId="120" fillId="0" borderId="0" xfId="58" applyFont="1" applyBorder="1" applyAlignment="1">
      <alignment vertical="center" wrapText="1"/>
    </xf>
    <xf numFmtId="0" fontId="5" fillId="0" borderId="375" xfId="58" applyBorder="1">
      <alignment vertical="center"/>
    </xf>
    <xf numFmtId="0" fontId="173" fillId="0" borderId="0" xfId="58" applyFont="1" applyAlignment="1">
      <alignment vertical="center" wrapText="1"/>
    </xf>
    <xf numFmtId="0" fontId="173" fillId="0" borderId="0" xfId="58" applyFont="1">
      <alignment vertical="center"/>
    </xf>
    <xf numFmtId="0" fontId="181" fillId="0" borderId="0" xfId="58" applyFont="1" applyAlignment="1">
      <alignment vertical="center" wrapText="1"/>
    </xf>
    <xf numFmtId="0" fontId="174" fillId="0" borderId="0" xfId="58" applyFont="1" applyAlignment="1">
      <alignment vertical="center" wrapText="1"/>
    </xf>
    <xf numFmtId="49" fontId="208" fillId="0" borderId="0" xfId="58" applyNumberFormat="1" applyFont="1" applyFill="1" applyAlignment="1">
      <alignment horizontal="center" vertical="center"/>
    </xf>
    <xf numFmtId="0" fontId="208" fillId="0" borderId="0" xfId="58" applyFont="1" applyAlignment="1">
      <alignment horizontal="left" vertical="center"/>
    </xf>
    <xf numFmtId="0" fontId="209" fillId="0" borderId="0" xfId="58" applyFont="1">
      <alignment vertical="center"/>
    </xf>
    <xf numFmtId="0" fontId="124" fillId="0" borderId="0" xfId="44" applyAlignment="1">
      <alignment horizontal="center" vertical="center"/>
    </xf>
    <xf numFmtId="0" fontId="80" fillId="0" borderId="0" xfId="58" applyFont="1" applyBorder="1">
      <alignment vertical="center"/>
    </xf>
    <xf numFmtId="0" fontId="209" fillId="0" borderId="0" xfId="58" applyFont="1" applyBorder="1">
      <alignment vertical="center"/>
    </xf>
    <xf numFmtId="0" fontId="209" fillId="0" borderId="0" xfId="58" applyFont="1" applyFill="1" applyBorder="1">
      <alignment vertical="center"/>
    </xf>
    <xf numFmtId="0" fontId="19" fillId="0" borderId="0" xfId="58" applyFont="1">
      <alignment vertical="center"/>
    </xf>
    <xf numFmtId="0" fontId="151" fillId="0" borderId="0" xfId="58" applyFont="1" applyFill="1" applyBorder="1" applyAlignment="1">
      <alignment horizontal="center" vertical="center"/>
    </xf>
    <xf numFmtId="0" fontId="19" fillId="0" borderId="384" xfId="58" applyFont="1" applyBorder="1">
      <alignment vertical="center"/>
    </xf>
    <xf numFmtId="0" fontId="19" fillId="0" borderId="0" xfId="58" applyFont="1" applyFill="1" applyBorder="1">
      <alignment vertical="center"/>
    </xf>
    <xf numFmtId="0" fontId="88" fillId="0" borderId="385" xfId="58" applyFont="1" applyBorder="1" applyAlignment="1">
      <alignment horizontal="center" vertical="center"/>
    </xf>
    <xf numFmtId="0" fontId="88" fillId="0" borderId="0" xfId="58" applyFont="1" applyFill="1" applyBorder="1" applyAlignment="1">
      <alignment horizontal="left" vertical="center" indent="1"/>
    </xf>
    <xf numFmtId="0" fontId="210" fillId="23" borderId="0" xfId="44" applyFont="1" applyFill="1" applyAlignment="1">
      <alignment horizontal="center" vertical="center"/>
    </xf>
    <xf numFmtId="0" fontId="21" fillId="0" borderId="0" xfId="58" applyFont="1" applyAlignment="1">
      <alignment vertical="center"/>
    </xf>
    <xf numFmtId="0" fontId="88" fillId="0" borderId="389" xfId="58" applyFont="1" applyBorder="1" applyAlignment="1">
      <alignment horizontal="center" vertical="center"/>
    </xf>
    <xf numFmtId="0" fontId="88" fillId="0" borderId="0" xfId="58" applyFont="1" applyFill="1" applyBorder="1">
      <alignment vertical="center"/>
    </xf>
    <xf numFmtId="0" fontId="88" fillId="15" borderId="387" xfId="58" applyFont="1" applyFill="1" applyBorder="1" applyAlignment="1">
      <alignment horizontal="left" vertical="center" indent="1"/>
    </xf>
    <xf numFmtId="0" fontId="88" fillId="0" borderId="0" xfId="58" applyNumberFormat="1" applyFont="1" applyFill="1" applyBorder="1" applyAlignment="1">
      <alignment horizontal="left" vertical="center" indent="1"/>
    </xf>
    <xf numFmtId="0" fontId="21" fillId="0" borderId="0" xfId="58" applyFont="1" applyAlignment="1">
      <alignment horizontal="center" vertical="center"/>
    </xf>
    <xf numFmtId="0" fontId="21" fillId="0" borderId="0" xfId="58" applyFont="1">
      <alignment vertical="center"/>
    </xf>
    <xf numFmtId="0" fontId="19" fillId="0" borderId="0" xfId="58" applyFont="1" applyBorder="1">
      <alignment vertical="center"/>
    </xf>
    <xf numFmtId="49" fontId="88" fillId="0" borderId="0" xfId="58" applyNumberFormat="1" applyFont="1" applyFill="1" applyBorder="1" applyAlignment="1">
      <alignment horizontal="left" vertical="top" wrapText="1"/>
    </xf>
    <xf numFmtId="0" fontId="134" fillId="0" borderId="0" xfId="58" applyFont="1" applyBorder="1" applyAlignment="1">
      <alignment vertical="center" wrapText="1"/>
    </xf>
    <xf numFmtId="0" fontId="21" fillId="0" borderId="0" xfId="58" applyFont="1" applyBorder="1">
      <alignment vertical="center"/>
    </xf>
    <xf numFmtId="49" fontId="89" fillId="0" borderId="326" xfId="58" applyNumberFormat="1" applyFont="1" applyBorder="1" applyAlignment="1">
      <alignment vertical="top" wrapText="1"/>
    </xf>
    <xf numFmtId="49" fontId="89" fillId="0" borderId="0" xfId="58" applyNumberFormat="1" applyFont="1" applyFill="1" applyBorder="1" applyAlignment="1">
      <alignment vertical="top" wrapText="1"/>
    </xf>
    <xf numFmtId="0" fontId="134" fillId="15" borderId="321" xfId="58" applyFont="1" applyFill="1" applyBorder="1" applyAlignment="1">
      <alignment horizontal="center" vertical="center" wrapText="1"/>
    </xf>
    <xf numFmtId="49" fontId="89" fillId="0" borderId="0" xfId="58" applyNumberFormat="1" applyFont="1" applyBorder="1" applyAlignment="1">
      <alignment vertical="top" wrapText="1"/>
    </xf>
    <xf numFmtId="49" fontId="89" fillId="0" borderId="399" xfId="58" applyNumberFormat="1" applyFont="1" applyBorder="1" applyAlignment="1">
      <alignment vertical="top" wrapText="1"/>
    </xf>
    <xf numFmtId="0" fontId="90" fillId="0" borderId="0" xfId="58" applyFont="1" applyFill="1" applyBorder="1" applyAlignment="1">
      <alignment horizontal="right" vertical="center"/>
    </xf>
    <xf numFmtId="0" fontId="88" fillId="0" borderId="0" xfId="58" applyFont="1">
      <alignment vertical="center"/>
    </xf>
    <xf numFmtId="0" fontId="18" fillId="0" borderId="0" xfId="58" applyFont="1">
      <alignment vertical="center"/>
    </xf>
    <xf numFmtId="0" fontId="88" fillId="0" borderId="0" xfId="58" applyFont="1" applyAlignment="1">
      <alignment horizontal="center" vertical="center"/>
    </xf>
    <xf numFmtId="0" fontId="19" fillId="0" borderId="0" xfId="58" applyFont="1" applyAlignment="1">
      <alignment vertical="center"/>
    </xf>
    <xf numFmtId="0" fontId="80" fillId="0" borderId="0" xfId="58" applyFont="1" applyAlignment="1">
      <alignment horizontal="left" vertical="center" wrapText="1"/>
    </xf>
    <xf numFmtId="0" fontId="80" fillId="0" borderId="0" xfId="58" applyFont="1" applyAlignment="1">
      <alignment vertical="center" wrapText="1"/>
    </xf>
    <xf numFmtId="0" fontId="91" fillId="0" borderId="0" xfId="58" applyFont="1" applyFill="1" applyBorder="1" applyAlignment="1">
      <alignment horizontal="center" vertical="center" wrapText="1"/>
    </xf>
    <xf numFmtId="0" fontId="88" fillId="15" borderId="321" xfId="58" applyFont="1" applyFill="1" applyBorder="1" applyAlignment="1">
      <alignment horizontal="center" vertical="center" wrapText="1"/>
    </xf>
    <xf numFmtId="0" fontId="88" fillId="15" borderId="321" xfId="58" applyFont="1" applyFill="1" applyBorder="1" applyAlignment="1">
      <alignment horizontal="center" vertical="center"/>
    </xf>
    <xf numFmtId="0" fontId="88" fillId="15" borderId="321" xfId="58" applyFont="1" applyFill="1" applyBorder="1" applyAlignment="1">
      <alignment horizontal="center" vertical="center" shrinkToFit="1"/>
    </xf>
    <xf numFmtId="0" fontId="88" fillId="0" borderId="379" xfId="58" applyFont="1" applyFill="1" applyBorder="1" applyAlignment="1">
      <alignment vertical="center"/>
    </xf>
    <xf numFmtId="0" fontId="88" fillId="0" borderId="0" xfId="58" applyFont="1" applyFill="1" applyBorder="1" applyAlignment="1">
      <alignment vertical="center"/>
    </xf>
    <xf numFmtId="0" fontId="88" fillId="0" borderId="378" xfId="58" applyFont="1" applyFill="1" applyBorder="1" applyAlignment="1">
      <alignment vertical="center"/>
    </xf>
    <xf numFmtId="0" fontId="88" fillId="0" borderId="377" xfId="58" applyFont="1" applyFill="1" applyBorder="1" applyAlignment="1">
      <alignment vertical="center"/>
    </xf>
    <xf numFmtId="0" fontId="88" fillId="0" borderId="376" xfId="58" applyFont="1" applyFill="1" applyBorder="1" applyAlignment="1">
      <alignment vertical="center"/>
    </xf>
    <xf numFmtId="0" fontId="88" fillId="0" borderId="375" xfId="58" applyFont="1" applyFill="1" applyBorder="1" applyAlignment="1">
      <alignment vertical="center"/>
    </xf>
    <xf numFmtId="0" fontId="91" fillId="0" borderId="321" xfId="58" quotePrefix="1" applyFont="1" applyFill="1" applyBorder="1" applyAlignment="1">
      <alignment horizontal="center" vertical="center"/>
    </xf>
    <xf numFmtId="0" fontId="88" fillId="0" borderId="321" xfId="58" quotePrefix="1" applyFont="1" applyFill="1" applyBorder="1" applyAlignment="1">
      <alignment horizontal="center" vertical="top"/>
    </xf>
    <xf numFmtId="0" fontId="88" fillId="0" borderId="379" xfId="58" applyFont="1" applyFill="1" applyBorder="1" applyAlignment="1">
      <alignment horizontal="center" vertical="center"/>
    </xf>
    <xf numFmtId="0" fontId="88" fillId="0" borderId="378" xfId="58" applyFont="1" applyFill="1" applyBorder="1">
      <alignment vertical="center"/>
    </xf>
    <xf numFmtId="0" fontId="19" fillId="0" borderId="379" xfId="58" applyFont="1" applyBorder="1" applyAlignment="1">
      <alignment vertical="center"/>
    </xf>
    <xf numFmtId="0" fontId="19" fillId="0" borderId="0" xfId="58" applyFont="1" applyBorder="1" applyAlignment="1">
      <alignment vertical="center"/>
    </xf>
    <xf numFmtId="0" fontId="19" fillId="0" borderId="378" xfId="58" applyFont="1" applyBorder="1" applyAlignment="1">
      <alignment vertical="center"/>
    </xf>
    <xf numFmtId="0" fontId="88" fillId="0" borderId="379" xfId="58" quotePrefix="1" applyFont="1" applyFill="1" applyBorder="1" applyAlignment="1">
      <alignment vertical="top"/>
    </xf>
    <xf numFmtId="0" fontId="88" fillId="0" borderId="0" xfId="58" quotePrefix="1" applyFont="1" applyFill="1" applyBorder="1" applyAlignment="1">
      <alignment vertical="top"/>
    </xf>
    <xf numFmtId="0" fontId="88" fillId="0" borderId="378" xfId="58" quotePrefix="1" applyFont="1" applyFill="1" applyBorder="1" applyAlignment="1">
      <alignment vertical="top"/>
    </xf>
    <xf numFmtId="0" fontId="90" fillId="0" borderId="0" xfId="58" applyFont="1" applyFill="1" applyBorder="1">
      <alignment vertical="center"/>
    </xf>
    <xf numFmtId="0" fontId="90" fillId="0" borderId="379" xfId="58" applyFont="1" applyBorder="1" applyAlignment="1">
      <alignment vertical="center"/>
    </xf>
    <xf numFmtId="0" fontId="90" fillId="0" borderId="0" xfId="58" applyFont="1" applyBorder="1" applyAlignment="1">
      <alignment vertical="center"/>
    </xf>
    <xf numFmtId="0" fontId="80" fillId="0" borderId="0" xfId="58" applyFont="1" applyAlignment="1">
      <alignment horizontal="center" vertical="center"/>
    </xf>
    <xf numFmtId="0" fontId="150" fillId="0" borderId="0" xfId="58" applyFont="1" applyAlignment="1">
      <alignment horizontal="center" vertical="center" wrapText="1"/>
    </xf>
    <xf numFmtId="209" fontId="134" fillId="0" borderId="374" xfId="58" applyNumberFormat="1" applyFont="1" applyFill="1" applyBorder="1" applyAlignment="1">
      <alignment horizontal="center" vertical="center" wrapText="1"/>
    </xf>
    <xf numFmtId="0" fontId="134" fillId="20" borderId="373" xfId="58" applyFont="1" applyFill="1" applyBorder="1" applyAlignment="1">
      <alignment horizontal="center" vertical="center" wrapText="1"/>
    </xf>
    <xf numFmtId="209" fontId="134" fillId="0" borderId="372" xfId="58" applyNumberFormat="1" applyFont="1" applyFill="1" applyBorder="1" applyAlignment="1">
      <alignment horizontal="center" vertical="center" wrapText="1"/>
    </xf>
    <xf numFmtId="0" fontId="88" fillId="0" borderId="0" xfId="48" applyFont="1" applyFill="1">
      <alignment vertical="center"/>
    </xf>
    <xf numFmtId="0" fontId="80" fillId="0" borderId="0" xfId="48" applyFont="1">
      <alignment vertical="center"/>
    </xf>
    <xf numFmtId="0" fontId="88" fillId="0" borderId="0" xfId="48" applyFont="1" applyFill="1" applyAlignment="1">
      <alignment horizontal="left" vertical="center"/>
    </xf>
    <xf numFmtId="0" fontId="151" fillId="0" borderId="0" xfId="48" applyFont="1" applyFill="1" applyAlignment="1">
      <alignment horizontal="center" vertical="center" wrapText="1"/>
    </xf>
    <xf numFmtId="0" fontId="166" fillId="0" borderId="0" xfId="48" applyFont="1" applyAlignment="1">
      <alignment horizontal="center" vertical="center" wrapText="1"/>
    </xf>
    <xf numFmtId="0" fontId="143" fillId="0" borderId="0" xfId="48" applyFont="1" applyAlignment="1">
      <alignment vertical="center" wrapText="1"/>
    </xf>
    <xf numFmtId="0" fontId="128" fillId="0" borderId="0" xfId="48" applyFont="1" applyFill="1" applyAlignment="1">
      <alignment horizontal="center" vertical="center" wrapText="1"/>
    </xf>
    <xf numFmtId="0" fontId="88" fillId="0" borderId="0" xfId="48" applyFont="1" applyFill="1" applyBorder="1" applyAlignment="1">
      <alignment horizontal="left" vertical="center" wrapText="1"/>
    </xf>
    <xf numFmtId="0" fontId="134" fillId="15" borderId="37" xfId="48" applyFont="1" applyFill="1" applyBorder="1" applyAlignment="1">
      <alignment horizontal="center" vertical="center" wrapText="1"/>
    </xf>
    <xf numFmtId="0" fontId="80" fillId="15" borderId="37" xfId="48" applyFont="1" applyFill="1" applyBorder="1" applyAlignment="1">
      <alignment horizontal="center" vertical="center" wrapText="1"/>
    </xf>
    <xf numFmtId="0" fontId="167" fillId="0" borderId="37" xfId="48" applyFont="1" applyBorder="1" applyAlignment="1">
      <alignment horizontal="center" vertical="center"/>
    </xf>
    <xf numFmtId="0" fontId="88" fillId="0" borderId="0" xfId="48" applyFont="1" applyFill="1" applyBorder="1" applyAlignment="1">
      <alignment horizontal="center" vertical="center"/>
    </xf>
    <xf numFmtId="0" fontId="80" fillId="15" borderId="37" xfId="48" applyFill="1" applyBorder="1" applyAlignment="1">
      <alignment horizontal="center" vertical="center" wrapText="1"/>
    </xf>
    <xf numFmtId="0" fontId="88" fillId="0" borderId="0" xfId="48" applyFont="1" applyFill="1" applyBorder="1" applyAlignment="1">
      <alignment horizontal="center" vertical="center" wrapText="1"/>
    </xf>
    <xf numFmtId="0" fontId="80" fillId="0" borderId="37" xfId="48" applyBorder="1" applyAlignment="1">
      <alignment horizontal="center" vertical="center" wrapText="1"/>
    </xf>
    <xf numFmtId="0" fontId="88" fillId="0" borderId="0" xfId="48" applyNumberFormat="1" applyFont="1" applyFill="1" applyBorder="1" applyAlignment="1">
      <alignment horizontal="center" vertical="center" wrapText="1"/>
    </xf>
    <xf numFmtId="0" fontId="88" fillId="0" borderId="0" xfId="48" applyNumberFormat="1" applyFont="1" applyFill="1" applyBorder="1" applyAlignment="1">
      <alignment horizontal="left" vertical="center" wrapText="1"/>
    </xf>
    <xf numFmtId="0" fontId="134" fillId="20" borderId="0" xfId="48" applyFont="1" applyFill="1" applyBorder="1" applyAlignment="1">
      <alignment horizontal="left" vertical="center" wrapText="1"/>
    </xf>
    <xf numFmtId="0" fontId="134" fillId="20" borderId="0" xfId="48" applyFont="1" applyFill="1" applyBorder="1" applyAlignment="1">
      <alignment vertical="center" wrapText="1"/>
    </xf>
    <xf numFmtId="0" fontId="88" fillId="0" borderId="0" xfId="48" applyFont="1" applyFill="1" applyBorder="1" applyAlignment="1">
      <alignment vertical="center" wrapText="1"/>
    </xf>
    <xf numFmtId="0" fontId="134" fillId="20" borderId="0" xfId="48" applyFont="1" applyFill="1" applyBorder="1" applyAlignment="1">
      <alignment horizontal="center" vertical="center" wrapText="1"/>
    </xf>
    <xf numFmtId="0" fontId="168" fillId="0" borderId="0" xfId="48" applyFont="1" applyBorder="1" applyAlignment="1">
      <alignment vertical="top" wrapText="1"/>
    </xf>
    <xf numFmtId="207" fontId="88" fillId="0" borderId="0" xfId="48" applyNumberFormat="1" applyFont="1" applyFill="1" applyBorder="1" applyAlignment="1">
      <alignment horizontal="center" vertical="center" wrapText="1"/>
    </xf>
    <xf numFmtId="214" fontId="80" fillId="0" borderId="0" xfId="48" applyNumberFormat="1">
      <alignment vertical="center"/>
    </xf>
    <xf numFmtId="208" fontId="88" fillId="0" borderId="0" xfId="48" applyNumberFormat="1" applyFont="1" applyFill="1" applyBorder="1" applyAlignment="1">
      <alignment horizontal="center" vertical="center" wrapText="1"/>
    </xf>
    <xf numFmtId="0" fontId="91" fillId="0" borderId="0" xfId="48" applyFont="1" applyFill="1" applyBorder="1" applyAlignment="1">
      <alignment horizontal="center" vertical="center" wrapText="1"/>
    </xf>
    <xf numFmtId="0" fontId="134" fillId="19" borderId="37" xfId="48" applyFont="1" applyFill="1" applyBorder="1" applyAlignment="1">
      <alignment horizontal="center" vertical="center" wrapText="1"/>
    </xf>
    <xf numFmtId="0" fontId="132" fillId="20" borderId="0" xfId="48" applyFont="1" applyFill="1" applyBorder="1" applyAlignment="1">
      <alignment horizontal="left" vertical="center" wrapText="1"/>
    </xf>
    <xf numFmtId="0" fontId="91" fillId="0" borderId="0" xfId="48" applyFont="1" applyFill="1" applyBorder="1" applyAlignment="1">
      <alignment horizontal="left" vertical="center" wrapText="1"/>
    </xf>
    <xf numFmtId="0" fontId="95" fillId="0" borderId="0" xfId="48" applyFont="1" applyFill="1" applyBorder="1" applyAlignment="1">
      <alignment horizontal="left" vertical="center" wrapText="1"/>
    </xf>
    <xf numFmtId="178" fontId="90" fillId="0" borderId="0" xfId="48" applyNumberFormat="1" applyFont="1" applyFill="1" applyAlignment="1">
      <alignment horizontal="center" vertical="center"/>
    </xf>
    <xf numFmtId="0" fontId="80" fillId="0" borderId="0" xfId="48" applyFont="1" applyAlignment="1">
      <alignment horizontal="right" vertical="center"/>
    </xf>
    <xf numFmtId="0" fontId="169" fillId="0" borderId="0" xfId="48" applyFont="1">
      <alignment vertical="center"/>
    </xf>
    <xf numFmtId="0" fontId="169" fillId="0" borderId="0" xfId="48" applyFont="1" applyAlignment="1">
      <alignment horizontal="right" vertical="center"/>
    </xf>
    <xf numFmtId="0" fontId="214" fillId="0" borderId="0" xfId="48" applyFont="1" applyFill="1" applyAlignment="1">
      <alignment horizontal="left" vertical="center" wrapText="1"/>
    </xf>
    <xf numFmtId="209" fontId="167" fillId="0" borderId="321" xfId="58" applyNumberFormat="1" applyFont="1" applyFill="1" applyBorder="1" applyAlignment="1">
      <alignment horizontal="center" vertical="center" wrapText="1"/>
    </xf>
    <xf numFmtId="203" fontId="167" fillId="0" borderId="321" xfId="58" applyNumberFormat="1" applyFont="1" applyFill="1" applyBorder="1" applyAlignment="1">
      <alignment horizontal="center" vertical="center" wrapText="1"/>
    </xf>
    <xf numFmtId="0" fontId="80" fillId="0" borderId="321" xfId="58" applyFont="1" applyBorder="1" applyAlignment="1">
      <alignment horizontal="center" vertical="center"/>
    </xf>
    <xf numFmtId="215" fontId="134" fillId="0" borderId="322" xfId="58" applyNumberFormat="1" applyFont="1" applyFill="1" applyBorder="1" applyAlignment="1">
      <alignment horizontal="right" vertical="center" wrapText="1"/>
    </xf>
    <xf numFmtId="41" fontId="80" fillId="0" borderId="382" xfId="59" applyFont="1" applyBorder="1">
      <alignment vertical="center"/>
    </xf>
    <xf numFmtId="0" fontId="80" fillId="0" borderId="382" xfId="58" applyFont="1" applyBorder="1">
      <alignment vertical="center"/>
    </xf>
    <xf numFmtId="41" fontId="80" fillId="0" borderId="382" xfId="58" applyNumberFormat="1" applyFont="1" applyBorder="1">
      <alignment vertical="center"/>
    </xf>
    <xf numFmtId="0" fontId="80" fillId="0" borderId="323" xfId="58" applyFont="1" applyBorder="1">
      <alignment vertical="center"/>
    </xf>
    <xf numFmtId="0" fontId="134" fillId="0" borderId="0" xfId="58" applyFont="1" applyFill="1" applyBorder="1" applyAlignment="1">
      <alignment horizontal="center" vertical="center" wrapText="1"/>
    </xf>
    <xf numFmtId="0" fontId="169" fillId="0" borderId="0" xfId="58" applyFont="1" applyFill="1" applyBorder="1" applyAlignment="1">
      <alignment horizontal="center" vertical="center" wrapText="1"/>
    </xf>
    <xf numFmtId="0" fontId="5" fillId="0" borderId="0" xfId="58" applyFill="1">
      <alignment vertical="center"/>
    </xf>
    <xf numFmtId="0" fontId="80" fillId="15" borderId="321" xfId="58" applyFont="1" applyFill="1" applyBorder="1" applyAlignment="1">
      <alignment horizontal="center" vertical="center"/>
    </xf>
    <xf numFmtId="209" fontId="134" fillId="0" borderId="321" xfId="58" applyNumberFormat="1" applyFont="1" applyFill="1" applyBorder="1" applyAlignment="1">
      <alignment horizontal="center" vertical="center" wrapText="1"/>
    </xf>
    <xf numFmtId="0" fontId="80" fillId="0" borderId="321" xfId="58" applyFont="1" applyBorder="1">
      <alignment vertical="center"/>
    </xf>
    <xf numFmtId="0" fontId="80" fillId="0" borderId="0" xfId="58" applyFont="1" applyBorder="1" applyAlignment="1">
      <alignment horizontal="center" vertical="center"/>
    </xf>
    <xf numFmtId="0" fontId="80" fillId="0" borderId="0" xfId="58" applyFont="1" applyBorder="1" applyAlignment="1">
      <alignment horizontal="left" vertical="center"/>
    </xf>
    <xf numFmtId="0" fontId="80" fillId="0" borderId="0" xfId="58" applyFont="1" applyBorder="1" applyAlignment="1">
      <alignment vertical="center"/>
    </xf>
    <xf numFmtId="0" fontId="132" fillId="0" borderId="0" xfId="58" applyFont="1" applyBorder="1" applyAlignment="1">
      <alignment horizontal="center" vertical="center" wrapText="1"/>
    </xf>
    <xf numFmtId="0" fontId="134" fillId="0" borderId="0" xfId="58" applyFont="1" applyBorder="1" applyAlignment="1">
      <alignment vertical="center"/>
    </xf>
    <xf numFmtId="0" fontId="153" fillId="0" borderId="0" xfId="58" applyFont="1">
      <alignment vertical="center"/>
    </xf>
    <xf numFmtId="0" fontId="215" fillId="0" borderId="0" xfId="58" applyFont="1" applyAlignment="1">
      <alignment horizontal="center" vertical="center" wrapText="1"/>
    </xf>
    <xf numFmtId="0" fontId="80" fillId="0" borderId="382" xfId="58" applyFont="1" applyBorder="1" applyAlignment="1">
      <alignment horizontal="center" vertical="center"/>
    </xf>
    <xf numFmtId="0" fontId="167" fillId="0" borderId="321" xfId="58" applyFont="1" applyFill="1" applyBorder="1" applyAlignment="1">
      <alignment horizontal="center" vertical="center" wrapText="1"/>
    </xf>
    <xf numFmtId="216" fontId="167" fillId="0" borderId="321" xfId="60" applyNumberFormat="1" applyFont="1" applyFill="1" applyBorder="1" applyAlignment="1">
      <alignment horizontal="center" vertical="center" wrapText="1"/>
    </xf>
    <xf numFmtId="216" fontId="134" fillId="0" borderId="321" xfId="60" applyNumberFormat="1" applyFont="1" applyFill="1" applyBorder="1" applyAlignment="1">
      <alignment horizontal="center" vertical="center" wrapText="1"/>
    </xf>
    <xf numFmtId="0" fontId="167" fillId="0" borderId="321" xfId="59" applyNumberFormat="1" applyFont="1" applyFill="1" applyBorder="1" applyAlignment="1">
      <alignment horizontal="center" vertical="center" wrapText="1"/>
    </xf>
    <xf numFmtId="216" fontId="167" fillId="0" borderId="321" xfId="59" applyNumberFormat="1" applyFont="1" applyFill="1" applyBorder="1" applyAlignment="1">
      <alignment horizontal="center" vertical="center" wrapText="1"/>
    </xf>
    <xf numFmtId="41" fontId="167" fillId="0" borderId="321" xfId="59" applyFont="1" applyFill="1" applyBorder="1" applyAlignment="1">
      <alignment horizontal="right" vertical="center" wrapText="1"/>
    </xf>
    <xf numFmtId="41" fontId="88" fillId="0" borderId="0" xfId="59" applyFont="1">
      <alignment vertical="center"/>
    </xf>
    <xf numFmtId="216" fontId="88" fillId="0" borderId="321" xfId="59" applyNumberFormat="1" applyFont="1" applyFill="1" applyBorder="1" applyAlignment="1">
      <alignment vertical="center" wrapText="1"/>
    </xf>
    <xf numFmtId="41" fontId="88" fillId="0" borderId="321" xfId="59" applyFont="1" applyFill="1" applyBorder="1" applyAlignment="1">
      <alignment vertical="center" wrapText="1"/>
    </xf>
    <xf numFmtId="0" fontId="133" fillId="0" borderId="0" xfId="58" applyFont="1" applyAlignment="1">
      <alignment horizontal="center" vertical="center" wrapText="1"/>
    </xf>
    <xf numFmtId="0" fontId="134" fillId="0" borderId="0" xfId="58" applyFont="1" applyAlignment="1">
      <alignment horizontal="center" vertical="center" wrapText="1"/>
    </xf>
    <xf numFmtId="0" fontId="80" fillId="0" borderId="0" xfId="58" quotePrefix="1" applyFont="1">
      <alignment vertical="center"/>
    </xf>
    <xf numFmtId="0" fontId="80" fillId="0" borderId="0" xfId="58" applyFont="1" applyBorder="1" applyAlignment="1">
      <alignment horizontal="right" vertical="center"/>
    </xf>
    <xf numFmtId="0" fontId="121" fillId="0" borderId="0" xfId="58" applyFont="1" applyAlignment="1">
      <alignment horizontal="left" vertical="center"/>
    </xf>
    <xf numFmtId="203" fontId="167" fillId="0" borderId="321" xfId="58" applyNumberFormat="1" applyFont="1" applyBorder="1" applyAlignment="1">
      <alignment horizontal="center" vertical="center"/>
    </xf>
    <xf numFmtId="0" fontId="80" fillId="0" borderId="321" xfId="58" quotePrefix="1" applyFont="1" applyBorder="1" applyAlignment="1">
      <alignment horizontal="center" vertical="center"/>
    </xf>
    <xf numFmtId="213" fontId="80" fillId="0" borderId="321" xfId="58" applyNumberFormat="1" applyFont="1" applyBorder="1" applyAlignment="1">
      <alignment horizontal="center" vertical="center"/>
    </xf>
    <xf numFmtId="0" fontId="80" fillId="0" borderId="321" xfId="58" applyFont="1" applyBorder="1" applyAlignment="1">
      <alignment horizontal="left" vertical="center"/>
    </xf>
    <xf numFmtId="203" fontId="80" fillId="0" borderId="321" xfId="58" applyNumberFormat="1" applyFont="1" applyBorder="1" applyAlignment="1">
      <alignment horizontal="center" vertical="center"/>
    </xf>
    <xf numFmtId="212" fontId="80" fillId="0" borderId="321" xfId="58" applyNumberFormat="1" applyFont="1" applyBorder="1" applyAlignment="1">
      <alignment horizontal="center" vertical="center"/>
    </xf>
    <xf numFmtId="0" fontId="167" fillId="0" borderId="323" xfId="58" applyFont="1" applyBorder="1" applyAlignment="1">
      <alignment vertical="center"/>
    </xf>
    <xf numFmtId="0" fontId="167" fillId="0" borderId="321" xfId="58" applyFont="1" applyFill="1" applyBorder="1" applyAlignment="1">
      <alignment vertical="center" wrapText="1"/>
    </xf>
    <xf numFmtId="0" fontId="80" fillId="0" borderId="323" xfId="58" applyFont="1" applyBorder="1" applyAlignment="1">
      <alignment vertical="center"/>
    </xf>
    <xf numFmtId="0" fontId="134" fillId="0" borderId="321" xfId="58" applyFont="1" applyFill="1" applyBorder="1" applyAlignment="1">
      <alignment vertical="center" wrapText="1"/>
    </xf>
    <xf numFmtId="0" fontId="191" fillId="0" borderId="0" xfId="58" applyFont="1" applyBorder="1" applyAlignment="1">
      <alignment horizontal="left" vertical="center"/>
    </xf>
    <xf numFmtId="42" fontId="134" fillId="0" borderId="321" xfId="58" applyNumberFormat="1" applyFont="1" applyBorder="1" applyAlignment="1">
      <alignment vertical="center" wrapText="1"/>
    </xf>
    <xf numFmtId="210" fontId="134" fillId="0" borderId="321" xfId="58" applyNumberFormat="1" applyFont="1" applyBorder="1" applyAlignment="1">
      <alignment vertical="center" wrapText="1"/>
    </xf>
    <xf numFmtId="41" fontId="134" fillId="0" borderId="321" xfId="59" applyFont="1" applyBorder="1" applyAlignment="1">
      <alignment vertical="center" wrapText="1"/>
    </xf>
    <xf numFmtId="0" fontId="191" fillId="0" borderId="0" xfId="58" applyFont="1" applyBorder="1" applyAlignment="1">
      <alignment vertical="center" wrapText="1"/>
    </xf>
    <xf numFmtId="0" fontId="80" fillId="0" borderId="0" xfId="58" applyFont="1" applyAlignment="1">
      <alignment horizontal="right" vertical="center"/>
    </xf>
    <xf numFmtId="0" fontId="147" fillId="15" borderId="321" xfId="58" applyFont="1" applyFill="1" applyBorder="1" applyAlignment="1">
      <alignment horizontal="center" vertical="center" wrapText="1"/>
    </xf>
    <xf numFmtId="41" fontId="134" fillId="0" borderId="321" xfId="59" applyFont="1" applyBorder="1" applyAlignment="1">
      <alignment horizontal="right" vertical="center" wrapText="1"/>
    </xf>
    <xf numFmtId="0" fontId="120" fillId="0" borderId="379" xfId="58" applyFont="1" applyBorder="1">
      <alignment vertical="center"/>
    </xf>
    <xf numFmtId="0" fontId="188" fillId="0" borderId="379" xfId="58" applyFont="1" applyBorder="1">
      <alignment vertical="center"/>
    </xf>
    <xf numFmtId="0" fontId="189" fillId="0" borderId="0" xfId="58" applyFont="1" applyBorder="1">
      <alignment vertical="center"/>
    </xf>
    <xf numFmtId="0" fontId="120" fillId="0" borderId="378" xfId="58" applyFont="1" applyBorder="1" applyAlignment="1">
      <alignment horizontal="left" vertical="center" wrapText="1"/>
    </xf>
    <xf numFmtId="0" fontId="120" fillId="0" borderId="377" xfId="58" applyFont="1" applyBorder="1">
      <alignment vertical="center"/>
    </xf>
    <xf numFmtId="0" fontId="5" fillId="0" borderId="376" xfId="58" applyBorder="1">
      <alignment vertical="center"/>
    </xf>
    <xf numFmtId="0" fontId="120" fillId="0" borderId="376" xfId="58" applyFont="1" applyBorder="1">
      <alignment vertical="center"/>
    </xf>
    <xf numFmtId="0" fontId="120" fillId="0" borderId="0" xfId="58" applyFont="1" applyBorder="1" applyAlignment="1">
      <alignment vertical="top" wrapText="1"/>
    </xf>
    <xf numFmtId="178" fontId="134" fillId="0" borderId="0" xfId="58" applyNumberFormat="1" applyFont="1" applyFill="1" applyBorder="1" applyAlignment="1">
      <alignment horizontal="right" vertical="center" wrapText="1"/>
    </xf>
    <xf numFmtId="178" fontId="134" fillId="0" borderId="0" xfId="58" applyNumberFormat="1" applyFont="1" applyFill="1" applyBorder="1" applyAlignment="1">
      <alignment horizontal="center" vertical="center" wrapText="1"/>
    </xf>
    <xf numFmtId="0" fontId="134" fillId="0" borderId="0" xfId="58" applyFont="1" applyAlignment="1">
      <alignment horizontal="left" vertical="center" wrapText="1"/>
    </xf>
    <xf numFmtId="0" fontId="132" fillId="0" borderId="0" xfId="58" applyFont="1" applyAlignment="1">
      <alignment vertical="center" wrapText="1"/>
    </xf>
    <xf numFmtId="0" fontId="134" fillId="0" borderId="0" xfId="58" applyFont="1" applyBorder="1" applyAlignment="1">
      <alignment horizontal="center" vertical="center" wrapText="1"/>
    </xf>
    <xf numFmtId="0" fontId="134" fillId="15" borderId="405" xfId="58" applyFont="1" applyFill="1" applyBorder="1" applyAlignment="1">
      <alignment horizontal="center" vertical="center" wrapText="1"/>
    </xf>
    <xf numFmtId="178" fontId="134" fillId="0" borderId="405" xfId="58" applyNumberFormat="1" applyFont="1" applyFill="1" applyBorder="1" applyAlignment="1">
      <alignment horizontal="center" vertical="center" wrapText="1"/>
    </xf>
    <xf numFmtId="0" fontId="134" fillId="0" borderId="405" xfId="58" applyFont="1" applyFill="1" applyBorder="1" applyAlignment="1">
      <alignment horizontal="center" vertical="center" wrapText="1"/>
    </xf>
    <xf numFmtId="0" fontId="80" fillId="0" borderId="405" xfId="58" applyFont="1" applyBorder="1" applyAlignment="1">
      <alignment horizontal="center" vertical="center"/>
    </xf>
    <xf numFmtId="41" fontId="80" fillId="0" borderId="405" xfId="59" applyFont="1" applyBorder="1" applyAlignment="1">
      <alignment horizontal="center" vertical="center"/>
    </xf>
    <xf numFmtId="0" fontId="167" fillId="0" borderId="405" xfId="58" applyFont="1" applyFill="1" applyBorder="1" applyAlignment="1">
      <alignment horizontal="center" vertical="center" wrapText="1"/>
    </xf>
    <xf numFmtId="41" fontId="134" fillId="0" borderId="405" xfId="59" applyFont="1" applyBorder="1" applyAlignment="1">
      <alignment horizontal="center" vertical="center"/>
    </xf>
    <xf numFmtId="31" fontId="134" fillId="0" borderId="0" xfId="58" applyNumberFormat="1" applyFont="1" applyAlignment="1">
      <alignment horizontal="center" vertical="center" wrapText="1"/>
    </xf>
    <xf numFmtId="0" fontId="5" fillId="0" borderId="0" xfId="58" applyAlignment="1">
      <alignment horizontal="center" vertical="center"/>
    </xf>
    <xf numFmtId="0" fontId="5" fillId="0" borderId="0" xfId="58" applyBorder="1" applyAlignment="1">
      <alignment horizontal="center" vertical="center"/>
    </xf>
    <xf numFmtId="0" fontId="134" fillId="15" borderId="409" xfId="58" applyFont="1" applyFill="1" applyBorder="1" applyAlignment="1">
      <alignment horizontal="center" vertical="center" wrapText="1"/>
    </xf>
    <xf numFmtId="49" fontId="216" fillId="15" borderId="255" xfId="58" applyNumberFormat="1" applyFont="1" applyFill="1" applyBorder="1" applyAlignment="1">
      <alignment horizontal="center" vertical="center" wrapText="1"/>
    </xf>
    <xf numFmtId="49" fontId="216" fillId="19" borderId="255" xfId="58" applyNumberFormat="1" applyFont="1" applyFill="1" applyBorder="1" applyAlignment="1">
      <alignment horizontal="center" vertical="center" wrapText="1"/>
    </xf>
    <xf numFmtId="49" fontId="216" fillId="19" borderId="277" xfId="58" applyNumberFormat="1" applyFont="1" applyFill="1" applyBorder="1" applyAlignment="1">
      <alignment horizontal="center" vertical="center" wrapText="1"/>
    </xf>
    <xf numFmtId="0" fontId="217" fillId="0" borderId="270" xfId="58" applyFont="1" applyBorder="1" applyAlignment="1">
      <alignment horizontal="center" vertical="center"/>
    </xf>
    <xf numFmtId="0" fontId="217" fillId="0" borderId="255" xfId="58" applyFont="1" applyBorder="1" applyAlignment="1">
      <alignment horizontal="center" vertical="center"/>
    </xf>
    <xf numFmtId="0" fontId="217" fillId="0" borderId="255" xfId="58" applyFont="1" applyFill="1" applyBorder="1" applyAlignment="1">
      <alignment horizontal="center" vertical="center"/>
    </xf>
    <xf numFmtId="49" fontId="217" fillId="0" borderId="255" xfId="58" applyNumberFormat="1" applyFont="1" applyBorder="1" applyAlignment="1">
      <alignment horizontal="center" vertical="center"/>
    </xf>
    <xf numFmtId="0" fontId="217" fillId="0" borderId="277" xfId="58" applyFont="1" applyBorder="1" applyAlignment="1">
      <alignment horizontal="center" vertical="center"/>
    </xf>
    <xf numFmtId="0" fontId="219" fillId="0" borderId="270" xfId="62" applyFont="1" applyBorder="1">
      <alignment vertical="center"/>
    </xf>
    <xf numFmtId="0" fontId="5" fillId="0" borderId="255" xfId="58" applyBorder="1" applyAlignment="1">
      <alignment horizontal="center" vertical="center"/>
    </xf>
    <xf numFmtId="0" fontId="88" fillId="0" borderId="255" xfId="58" applyFont="1" applyBorder="1" applyAlignment="1">
      <alignment horizontal="center" vertical="center"/>
    </xf>
    <xf numFmtId="49" fontId="5" fillId="0" borderId="255" xfId="58" applyNumberFormat="1" applyBorder="1" applyAlignment="1">
      <alignment horizontal="center" vertical="center"/>
    </xf>
    <xf numFmtId="0" fontId="5" fillId="0" borderId="277" xfId="58" applyBorder="1" applyAlignment="1">
      <alignment horizontal="center" vertical="center"/>
    </xf>
    <xf numFmtId="0" fontId="5" fillId="0" borderId="270" xfId="58" applyBorder="1" applyAlignment="1">
      <alignment horizontal="center" vertical="center"/>
    </xf>
    <xf numFmtId="0" fontId="5" fillId="0" borderId="270" xfId="58" applyBorder="1">
      <alignment vertical="center"/>
    </xf>
    <xf numFmtId="0" fontId="5" fillId="0" borderId="255" xfId="58" applyBorder="1">
      <alignment vertical="center"/>
    </xf>
    <xf numFmtId="0" fontId="5" fillId="0" borderId="362" xfId="58" applyBorder="1">
      <alignment vertical="center"/>
    </xf>
    <xf numFmtId="0" fontId="5" fillId="0" borderId="363" xfId="58" applyBorder="1">
      <alignment vertical="center"/>
    </xf>
    <xf numFmtId="0" fontId="88" fillId="0" borderId="363" xfId="58" applyFont="1" applyBorder="1" applyAlignment="1">
      <alignment horizontal="center" vertical="center"/>
    </xf>
    <xf numFmtId="0" fontId="5" fillId="0" borderId="363" xfId="58" applyBorder="1" applyAlignment="1">
      <alignment horizontal="center" vertical="center"/>
    </xf>
    <xf numFmtId="0" fontId="5" fillId="0" borderId="295" xfId="58" applyBorder="1" applyAlignment="1">
      <alignment horizontal="center" vertical="center"/>
    </xf>
    <xf numFmtId="0" fontId="134" fillId="15" borderId="387" xfId="58" applyFont="1" applyFill="1" applyBorder="1" applyAlignment="1">
      <alignment horizontal="center" vertical="center" wrapText="1"/>
    </xf>
    <xf numFmtId="0" fontId="134" fillId="0" borderId="387" xfId="58" applyFont="1" applyFill="1" applyBorder="1" applyAlignment="1">
      <alignment horizontal="center" vertical="center" wrapText="1"/>
    </xf>
    <xf numFmtId="209" fontId="172" fillId="0" borderId="387" xfId="58" applyNumberFormat="1" applyFont="1" applyFill="1" applyBorder="1" applyAlignment="1">
      <alignment horizontal="center" vertical="center" wrapText="1"/>
    </xf>
    <xf numFmtId="41" fontId="172" fillId="0" borderId="387" xfId="59" applyFont="1" applyFill="1" applyBorder="1" applyAlignment="1">
      <alignment vertical="center" wrapText="1"/>
    </xf>
    <xf numFmtId="209" fontId="145" fillId="0" borderId="387" xfId="58" applyNumberFormat="1" applyFont="1" applyFill="1" applyBorder="1" applyAlignment="1">
      <alignment horizontal="center" vertical="center" wrapText="1"/>
    </xf>
    <xf numFmtId="41" fontId="145" fillId="0" borderId="387" xfId="59" applyFont="1" applyFill="1" applyBorder="1" applyAlignment="1">
      <alignment vertical="center" wrapText="1"/>
    </xf>
    <xf numFmtId="41" fontId="221" fillId="17" borderId="328" xfId="49" applyFont="1" applyFill="1" applyBorder="1">
      <alignment vertical="center"/>
    </xf>
    <xf numFmtId="0" fontId="134" fillId="0" borderId="413" xfId="58" applyFont="1" applyFill="1" applyBorder="1" applyAlignment="1">
      <alignment horizontal="center" vertical="center" wrapText="1"/>
    </xf>
    <xf numFmtId="41" fontId="134" fillId="0" borderId="393" xfId="59" applyFont="1" applyFill="1" applyBorder="1" applyAlignment="1">
      <alignment vertical="center" wrapText="1"/>
    </xf>
    <xf numFmtId="0" fontId="134" fillId="0" borderId="387" xfId="58" applyFont="1" applyFill="1" applyBorder="1" applyAlignment="1">
      <alignment vertical="center" wrapText="1"/>
    </xf>
    <xf numFmtId="41" fontId="134" fillId="0" borderId="393" xfId="59" applyFont="1" applyBorder="1" applyAlignment="1">
      <alignment vertical="center"/>
    </xf>
    <xf numFmtId="0" fontId="103" fillId="0" borderId="0" xfId="22" applyFont="1" applyFill="1" applyBorder="1" applyAlignment="1" applyProtection="1">
      <alignment horizontal="center" vertical="center"/>
    </xf>
    <xf numFmtId="49" fontId="19" fillId="0" borderId="301" xfId="0" applyNumberFormat="1" applyFont="1" applyBorder="1" applyAlignment="1">
      <alignment horizontal="distributed" vertical="center" indent="3"/>
    </xf>
    <xf numFmtId="0" fontId="21" fillId="0" borderId="0" xfId="0" applyFont="1" applyAlignment="1">
      <alignment vertical="center"/>
    </xf>
    <xf numFmtId="0" fontId="21" fillId="0" borderId="0" xfId="0" applyFont="1">
      <alignment vertical="center"/>
    </xf>
    <xf numFmtId="0" fontId="122" fillId="0" borderId="0" xfId="48" applyFont="1" applyBorder="1" applyAlignment="1">
      <alignment horizontal="right" vertical="center"/>
    </xf>
    <xf numFmtId="0" fontId="80" fillId="17" borderId="39" xfId="48" applyFill="1" applyBorder="1" applyAlignment="1">
      <alignment horizontal="left" vertical="center"/>
    </xf>
    <xf numFmtId="0" fontId="80" fillId="17" borderId="0" xfId="48" applyFill="1" applyBorder="1" applyAlignment="1">
      <alignment horizontal="left" vertical="center"/>
    </xf>
    <xf numFmtId="0" fontId="134" fillId="0" borderId="0" xfId="0" applyFont="1" applyBorder="1" applyAlignment="1">
      <alignment vertical="center" wrapText="1"/>
    </xf>
    <xf numFmtId="0" fontId="134" fillId="15" borderId="321" xfId="0" applyFont="1" applyFill="1" applyBorder="1" applyAlignment="1">
      <alignment horizontal="center" vertical="center" wrapText="1"/>
    </xf>
    <xf numFmtId="0" fontId="134" fillId="15" borderId="421" xfId="0" applyFont="1" applyFill="1" applyBorder="1" applyAlignment="1">
      <alignment horizontal="center" vertical="center" wrapText="1"/>
    </xf>
    <xf numFmtId="0" fontId="134" fillId="0" borderId="423" xfId="0" applyFont="1" applyBorder="1" applyAlignment="1">
      <alignment horizontal="center" vertical="center" wrapText="1"/>
    </xf>
    <xf numFmtId="0" fontId="134" fillId="0" borderId="424" xfId="0" applyFont="1" applyBorder="1" applyAlignment="1">
      <alignment horizontal="center" vertical="center" wrapText="1"/>
    </xf>
    <xf numFmtId="0" fontId="134" fillId="0" borderId="418" xfId="0" applyFont="1" applyBorder="1" applyAlignment="1">
      <alignment vertical="center" wrapText="1"/>
    </xf>
    <xf numFmtId="0" fontId="19" fillId="0" borderId="431" xfId="58" applyFont="1" applyBorder="1">
      <alignment vertical="center"/>
    </xf>
    <xf numFmtId="0" fontId="19" fillId="0" borderId="432" xfId="58" applyFont="1" applyBorder="1">
      <alignment vertical="center"/>
    </xf>
    <xf numFmtId="0" fontId="88" fillId="15" borderId="433" xfId="58" applyFont="1" applyFill="1" applyBorder="1" applyAlignment="1">
      <alignment horizontal="left" vertical="center" indent="1"/>
    </xf>
    <xf numFmtId="49" fontId="89" fillId="0" borderId="446" xfId="58" applyNumberFormat="1" applyFont="1" applyBorder="1" applyAlignment="1">
      <alignment vertical="top" wrapText="1"/>
    </xf>
    <xf numFmtId="49" fontId="89" fillId="0" borderId="447" xfId="58" applyNumberFormat="1" applyFont="1" applyBorder="1" applyAlignment="1">
      <alignment vertical="top" wrapText="1"/>
    </xf>
    <xf numFmtId="49" fontId="89" fillId="0" borderId="418" xfId="58" applyNumberFormat="1" applyFont="1" applyBorder="1" applyAlignment="1">
      <alignment vertical="top" wrapText="1"/>
    </xf>
    <xf numFmtId="49" fontId="89" fillId="0" borderId="419" xfId="58" applyNumberFormat="1" applyFont="1" applyBorder="1" applyAlignment="1">
      <alignment vertical="top" wrapText="1"/>
    </xf>
    <xf numFmtId="49" fontId="89" fillId="0" borderId="448" xfId="58" applyNumberFormat="1" applyFont="1" applyBorder="1" applyAlignment="1">
      <alignment vertical="top" wrapText="1"/>
    </xf>
    <xf numFmtId="49" fontId="89" fillId="0" borderId="449" xfId="58" applyNumberFormat="1" applyFont="1" applyBorder="1" applyAlignment="1">
      <alignment vertical="top" wrapText="1"/>
    </xf>
    <xf numFmtId="0" fontId="89" fillId="0" borderId="387" xfId="0" applyFont="1" applyBorder="1" applyAlignment="1">
      <alignment vertical="center"/>
    </xf>
    <xf numFmtId="0" fontId="89" fillId="0" borderId="387" xfId="0" applyFont="1" applyBorder="1" applyAlignment="1">
      <alignment vertical="center" wrapText="1"/>
    </xf>
    <xf numFmtId="0" fontId="19" fillId="0" borderId="384" xfId="0" applyFont="1" applyBorder="1">
      <alignment vertical="center"/>
    </xf>
    <xf numFmtId="0" fontId="91" fillId="0" borderId="394" xfId="0" applyFont="1" applyBorder="1" applyAlignment="1">
      <alignment horizontal="left" vertical="center" indent="1"/>
    </xf>
    <xf numFmtId="0" fontId="91" fillId="0" borderId="394" xfId="0" applyFont="1" applyBorder="1">
      <alignment vertical="center"/>
    </xf>
    <xf numFmtId="0" fontId="89" fillId="0" borderId="433" xfId="0" applyFont="1" applyBorder="1" applyAlignment="1">
      <alignment vertical="center"/>
    </xf>
    <xf numFmtId="41" fontId="89" fillId="0" borderId="436" xfId="23" applyFont="1" applyBorder="1" applyAlignment="1">
      <alignment vertical="center"/>
    </xf>
    <xf numFmtId="0" fontId="19" fillId="0" borderId="431" xfId="0" applyFont="1" applyBorder="1">
      <alignment vertical="center"/>
    </xf>
    <xf numFmtId="0" fontId="19" fillId="0" borderId="432" xfId="0" applyFont="1" applyBorder="1">
      <alignment vertical="center"/>
    </xf>
    <xf numFmtId="0" fontId="91" fillId="0" borderId="450" xfId="0" applyFont="1" applyBorder="1" applyAlignment="1">
      <alignment horizontal="left" vertical="center" indent="1"/>
    </xf>
    <xf numFmtId="0" fontId="91" fillId="0" borderId="451" xfId="0" applyFont="1" applyBorder="1">
      <alignment vertical="center"/>
    </xf>
    <xf numFmtId="0" fontId="80" fillId="0" borderId="0" xfId="0" applyFont="1">
      <alignment vertical="center"/>
    </xf>
    <xf numFmtId="0" fontId="122" fillId="0" borderId="0" xfId="0" applyFont="1">
      <alignment vertical="center"/>
    </xf>
    <xf numFmtId="0" fontId="122" fillId="0" borderId="0" xfId="0" applyFont="1" applyAlignment="1"/>
    <xf numFmtId="49" fontId="89" fillId="0" borderId="0" xfId="0" applyNumberFormat="1" applyFont="1" applyFill="1" applyAlignment="1">
      <alignment horizontal="left"/>
    </xf>
    <xf numFmtId="0" fontId="230" fillId="0" borderId="0" xfId="0" applyFont="1" applyAlignment="1">
      <alignment horizontal="left"/>
    </xf>
    <xf numFmtId="0" fontId="231" fillId="0" borderId="0" xfId="44" applyFont="1" applyAlignment="1">
      <alignment horizontal="center"/>
    </xf>
    <xf numFmtId="0" fontId="89" fillId="0" borderId="0" xfId="0" applyFont="1" applyBorder="1" applyAlignment="1"/>
    <xf numFmtId="0" fontId="122" fillId="0" borderId="0" xfId="0" applyFont="1" applyBorder="1" applyAlignment="1"/>
    <xf numFmtId="0" fontId="122" fillId="0" borderId="0" xfId="0" applyFont="1" applyFill="1" applyBorder="1" applyAlignment="1"/>
    <xf numFmtId="0" fontId="89" fillId="0" borderId="0" xfId="0" applyFont="1" applyAlignment="1"/>
    <xf numFmtId="0" fontId="88" fillId="0" borderId="0" xfId="0" applyFont="1" applyAlignment="1">
      <alignment horizontal="center" vertical="center"/>
    </xf>
    <xf numFmtId="0" fontId="233" fillId="19" borderId="37" xfId="48" applyFont="1" applyFill="1" applyBorder="1" applyAlignment="1">
      <alignment horizontal="center" vertical="center" wrapText="1"/>
    </xf>
    <xf numFmtId="0" fontId="89" fillId="0" borderId="0" xfId="0" applyFont="1" applyAlignment="1">
      <alignment horizontal="left" vertical="top"/>
    </xf>
    <xf numFmtId="0" fontId="122" fillId="0" borderId="0" xfId="0" applyFont="1" applyAlignment="1">
      <alignment horizontal="left" vertical="center" wrapText="1"/>
    </xf>
    <xf numFmtId="0" fontId="122" fillId="0" borderId="0" xfId="0" applyFont="1" applyFill="1" applyAlignment="1">
      <alignment horizontal="center" vertical="center" wrapText="1"/>
    </xf>
    <xf numFmtId="0" fontId="122" fillId="0" borderId="0" xfId="0" applyFont="1" applyAlignment="1">
      <alignment vertical="center" wrapText="1"/>
    </xf>
    <xf numFmtId="0" fontId="90" fillId="0" borderId="0" xfId="58" applyFont="1" applyBorder="1" applyAlignment="1">
      <alignment horizontal="right" vertical="center"/>
    </xf>
    <xf numFmtId="0" fontId="169" fillId="0" borderId="0" xfId="0" applyFont="1">
      <alignment vertical="center"/>
    </xf>
    <xf numFmtId="0" fontId="80" fillId="15" borderId="321" xfId="0" applyFont="1" applyFill="1" applyBorder="1" applyAlignment="1">
      <alignment horizontal="center" vertical="center"/>
    </xf>
    <xf numFmtId="3" fontId="80" fillId="0" borderId="321" xfId="0" applyNumberFormat="1" applyFont="1" applyBorder="1" applyAlignment="1">
      <alignment horizontal="center" vertical="center"/>
    </xf>
    <xf numFmtId="0" fontId="80" fillId="0" borderId="321" xfId="0" applyFont="1" applyBorder="1" applyAlignment="1">
      <alignment horizontal="center" vertical="center"/>
    </xf>
    <xf numFmtId="0" fontId="80" fillId="0" borderId="0" xfId="0" applyFont="1" applyBorder="1" applyAlignment="1">
      <alignment horizontal="center" vertical="center"/>
    </xf>
    <xf numFmtId="3" fontId="80" fillId="0" borderId="0" xfId="0" applyNumberFormat="1" applyFont="1" applyBorder="1" applyAlignment="1">
      <alignment horizontal="center" vertical="center"/>
    </xf>
    <xf numFmtId="0" fontId="153" fillId="0" borderId="0" xfId="58" applyFont="1" applyBorder="1">
      <alignment vertical="center"/>
    </xf>
    <xf numFmtId="0" fontId="4" fillId="0" borderId="0" xfId="63">
      <alignment vertical="center"/>
    </xf>
    <xf numFmtId="0" fontId="80" fillId="0" borderId="0" xfId="63" applyFont="1">
      <alignment vertical="center"/>
    </xf>
    <xf numFmtId="0" fontId="80" fillId="0" borderId="27" xfId="63" applyFont="1" applyBorder="1" applyAlignment="1">
      <alignment horizontal="left" vertical="center"/>
    </xf>
    <xf numFmtId="0" fontId="80" fillId="0" borderId="247" xfId="63" applyFont="1" applyBorder="1" applyAlignment="1">
      <alignment horizontal="left" vertical="center"/>
    </xf>
    <xf numFmtId="0" fontId="80" fillId="0" borderId="247" xfId="63" applyFont="1" applyBorder="1">
      <alignment vertical="center"/>
    </xf>
    <xf numFmtId="0" fontId="80" fillId="0" borderId="74" xfId="63" applyFont="1" applyBorder="1">
      <alignment vertical="center"/>
    </xf>
    <xf numFmtId="0" fontId="80" fillId="0" borderId="27" xfId="63" applyFont="1" applyBorder="1">
      <alignment vertical="center"/>
    </xf>
    <xf numFmtId="0" fontId="151" fillId="0" borderId="10" xfId="63" applyFont="1" applyBorder="1" applyAlignment="1">
      <alignment horizontal="center" vertical="center" wrapText="1"/>
    </xf>
    <xf numFmtId="0" fontId="151" fillId="0" borderId="0" xfId="63" applyFont="1" applyBorder="1" applyAlignment="1">
      <alignment horizontal="center" vertical="center" wrapText="1"/>
    </xf>
    <xf numFmtId="0" fontId="151" fillId="0" borderId="11" xfId="63" applyFont="1" applyBorder="1" applyAlignment="1">
      <alignment horizontal="center" vertical="center" wrapText="1"/>
    </xf>
    <xf numFmtId="0" fontId="80" fillId="0" borderId="10" xfId="63" applyFont="1" applyBorder="1">
      <alignment vertical="center"/>
    </xf>
    <xf numFmtId="0" fontId="235" fillId="0" borderId="11" xfId="63" applyFont="1" applyBorder="1" applyAlignment="1">
      <alignment vertical="center"/>
    </xf>
    <xf numFmtId="0" fontId="150" fillId="0" borderId="10" xfId="63" applyFont="1" applyBorder="1" applyAlignment="1">
      <alignment horizontal="center" vertical="center" wrapText="1"/>
    </xf>
    <xf numFmtId="0" fontId="150" fillId="0" borderId="0" xfId="63" applyFont="1" applyBorder="1" applyAlignment="1">
      <alignment horizontal="center" vertical="center" wrapText="1"/>
    </xf>
    <xf numFmtId="0" fontId="150" fillId="0" borderId="11" xfId="63" applyFont="1" applyBorder="1" applyAlignment="1">
      <alignment horizontal="center" vertical="center" wrapText="1"/>
    </xf>
    <xf numFmtId="0" fontId="4" fillId="0" borderId="10" xfId="63" applyBorder="1">
      <alignment vertical="center"/>
    </xf>
    <xf numFmtId="0" fontId="4" fillId="25" borderId="189" xfId="63" applyFill="1" applyBorder="1">
      <alignment vertical="center"/>
    </xf>
    <xf numFmtId="0" fontId="4" fillId="0" borderId="11" xfId="63" applyBorder="1">
      <alignment vertical="center"/>
    </xf>
    <xf numFmtId="0" fontId="91" fillId="0" borderId="11" xfId="63" applyFont="1" applyBorder="1" applyAlignment="1">
      <alignment vertical="center"/>
    </xf>
    <xf numFmtId="0" fontId="4" fillId="0" borderId="0" xfId="63" applyBorder="1">
      <alignment vertical="center"/>
    </xf>
    <xf numFmtId="0" fontId="128" fillId="0" borderId="0" xfId="63" applyFont="1" applyBorder="1" applyAlignment="1">
      <alignment horizontal="center" vertical="center"/>
    </xf>
    <xf numFmtId="0" fontId="88" fillId="0" borderId="0" xfId="63" applyFont="1" applyBorder="1">
      <alignment vertical="center"/>
    </xf>
    <xf numFmtId="0" fontId="88" fillId="0" borderId="11" xfId="63" applyFont="1" applyBorder="1">
      <alignment vertical="center"/>
    </xf>
    <xf numFmtId="0" fontId="188" fillId="0" borderId="0" xfId="63" applyFont="1" applyBorder="1" applyAlignment="1">
      <alignment horizontal="left" vertical="center"/>
    </xf>
    <xf numFmtId="0" fontId="172" fillId="0" borderId="0" xfId="63" applyFont="1" applyFill="1" applyBorder="1" applyAlignment="1">
      <alignment vertical="center"/>
    </xf>
    <xf numFmtId="0" fontId="172" fillId="0" borderId="0" xfId="63" applyFont="1" applyBorder="1" applyAlignment="1">
      <alignment horizontal="center" vertical="center"/>
    </xf>
    <xf numFmtId="0" fontId="120" fillId="0" borderId="11" xfId="63" applyFont="1" applyBorder="1">
      <alignment vertical="center"/>
    </xf>
    <xf numFmtId="0" fontId="95" fillId="0" borderId="0" xfId="63" applyFont="1" applyBorder="1" applyAlignment="1">
      <alignment vertical="top"/>
    </xf>
    <xf numFmtId="0" fontId="95" fillId="0" borderId="0" xfId="63" applyFont="1" applyBorder="1" applyAlignment="1">
      <alignment vertical="top" wrapText="1"/>
    </xf>
    <xf numFmtId="0" fontId="95" fillId="0" borderId="11" xfId="63" applyFont="1" applyBorder="1" applyAlignment="1">
      <alignment vertical="top" wrapText="1"/>
    </xf>
    <xf numFmtId="0" fontId="120" fillId="0" borderId="0" xfId="63" applyFont="1" applyBorder="1" applyAlignment="1">
      <alignment horizontal="left" vertical="center"/>
    </xf>
    <xf numFmtId="0" fontId="120" fillId="0" borderId="0" xfId="63" applyFont="1" applyBorder="1" applyAlignment="1">
      <alignment horizontal="left" vertical="center" wrapText="1"/>
    </xf>
    <xf numFmtId="0" fontId="120" fillId="0" borderId="0" xfId="63" applyFont="1" applyBorder="1" applyAlignment="1">
      <alignment vertical="center"/>
    </xf>
    <xf numFmtId="0" fontId="120" fillId="0" borderId="11" xfId="63" applyFont="1" applyBorder="1" applyAlignment="1">
      <alignment vertical="center"/>
    </xf>
    <xf numFmtId="0" fontId="120" fillId="0" borderId="0" xfId="63" applyFont="1" applyBorder="1">
      <alignment vertical="center"/>
    </xf>
    <xf numFmtId="0" fontId="188" fillId="0" borderId="11" xfId="63" applyFont="1" applyBorder="1" applyAlignment="1">
      <alignment vertical="top" wrapText="1"/>
    </xf>
    <xf numFmtId="49" fontId="95" fillId="0" borderId="0" xfId="63" applyNumberFormat="1" applyFont="1" applyBorder="1" applyAlignment="1">
      <alignment vertical="center"/>
    </xf>
    <xf numFmtId="49" fontId="194" fillId="0" borderId="0" xfId="63" applyNumberFormat="1" applyFont="1" applyBorder="1" applyAlignment="1">
      <alignment vertical="center"/>
    </xf>
    <xf numFmtId="49" fontId="40" fillId="0" borderId="0" xfId="63" applyNumberFormat="1" applyFont="1" applyBorder="1" applyAlignment="1">
      <alignment vertical="center"/>
    </xf>
    <xf numFmtId="49" fontId="40" fillId="0" borderId="11" xfId="63" applyNumberFormat="1" applyFont="1" applyBorder="1" applyAlignment="1">
      <alignment vertical="center"/>
    </xf>
    <xf numFmtId="0" fontId="188" fillId="0" borderId="0" xfId="63" applyFont="1" applyBorder="1" applyAlignment="1">
      <alignment vertical="top" wrapText="1"/>
    </xf>
    <xf numFmtId="0" fontId="188" fillId="0" borderId="0" xfId="63" applyFont="1" applyBorder="1" applyAlignment="1">
      <alignment vertical="top"/>
    </xf>
    <xf numFmtId="0" fontId="128" fillId="0" borderId="11" xfId="63" applyFont="1" applyBorder="1" applyAlignment="1">
      <alignment vertical="center"/>
    </xf>
    <xf numFmtId="0" fontId="188" fillId="0" borderId="0" xfId="63" applyFont="1" applyBorder="1">
      <alignment vertical="center"/>
    </xf>
    <xf numFmtId="0" fontId="95" fillId="0" borderId="0" xfId="63" applyFont="1" applyBorder="1">
      <alignment vertical="center"/>
    </xf>
    <xf numFmtId="0" fontId="189" fillId="0" borderId="11" xfId="63" applyFont="1" applyBorder="1">
      <alignment vertical="center"/>
    </xf>
    <xf numFmtId="0" fontId="120" fillId="0" borderId="0" xfId="63" applyFont="1" applyBorder="1" applyAlignment="1">
      <alignment vertical="center" wrapText="1"/>
    </xf>
    <xf numFmtId="0" fontId="120" fillId="0" borderId="11" xfId="63" applyFont="1" applyBorder="1" applyAlignment="1">
      <alignment vertical="center" wrapText="1"/>
    </xf>
    <xf numFmtId="0" fontId="4" fillId="0" borderId="0" xfId="63" applyFont="1" applyBorder="1">
      <alignment vertical="center"/>
    </xf>
    <xf numFmtId="0" fontId="120" fillId="0" borderId="0" xfId="63" applyFont="1" applyBorder="1" applyAlignment="1">
      <alignment horizontal="right" vertical="center" wrapText="1"/>
    </xf>
    <xf numFmtId="0" fontId="153" fillId="0" borderId="11" xfId="63" applyFont="1" applyBorder="1" applyAlignment="1">
      <alignment vertical="center"/>
    </xf>
    <xf numFmtId="0" fontId="120" fillId="0" borderId="11" xfId="63" applyFont="1" applyBorder="1" applyAlignment="1">
      <alignment vertical="top" wrapText="1"/>
    </xf>
    <xf numFmtId="0" fontId="120" fillId="0" borderId="0" xfId="63" applyFont="1" applyBorder="1" applyAlignment="1">
      <alignment vertical="top"/>
    </xf>
    <xf numFmtId="0" fontId="120" fillId="0" borderId="0" xfId="63" applyFont="1" applyBorder="1" applyAlignment="1">
      <alignment vertical="top" wrapText="1"/>
    </xf>
    <xf numFmtId="0" fontId="95" fillId="0" borderId="11" xfId="63" applyFont="1" applyBorder="1" applyAlignment="1">
      <alignment horizontal="left" vertical="center" wrapText="1"/>
    </xf>
    <xf numFmtId="0" fontId="120" fillId="0" borderId="11" xfId="63" applyFont="1" applyBorder="1" applyAlignment="1">
      <alignment horizontal="left" vertical="center" wrapText="1"/>
    </xf>
    <xf numFmtId="0" fontId="120" fillId="0" borderId="0" xfId="63" applyFont="1" applyBorder="1" applyAlignment="1">
      <alignment horizontal="left" vertical="top"/>
    </xf>
    <xf numFmtId="0" fontId="120" fillId="0" borderId="0" xfId="63" applyFont="1" applyBorder="1" applyAlignment="1">
      <alignment horizontal="left" vertical="top" wrapText="1"/>
    </xf>
    <xf numFmtId="0" fontId="120" fillId="0" borderId="11" xfId="63" applyFont="1" applyBorder="1" applyAlignment="1">
      <alignment horizontal="left" vertical="top" wrapText="1"/>
    </xf>
    <xf numFmtId="0" fontId="95" fillId="0" borderId="0" xfId="63" applyFont="1" applyBorder="1" applyAlignment="1">
      <alignment horizontal="left" vertical="center"/>
    </xf>
    <xf numFmtId="0" fontId="120" fillId="0" borderId="0" xfId="63" applyFont="1" applyFill="1" applyBorder="1" applyAlignment="1">
      <alignment horizontal="left" vertical="top"/>
    </xf>
    <xf numFmtId="15" fontId="95" fillId="0" borderId="0" xfId="63" applyNumberFormat="1" applyFont="1" applyBorder="1" applyAlignment="1">
      <alignment vertical="center"/>
    </xf>
    <xf numFmtId="15" fontId="95" fillId="0" borderId="11" xfId="63" applyNumberFormat="1" applyFont="1" applyBorder="1" applyAlignment="1">
      <alignment vertical="center"/>
    </xf>
    <xf numFmtId="178" fontId="120" fillId="0" borderId="0" xfId="63" applyNumberFormat="1" applyFont="1" applyBorder="1" applyAlignment="1">
      <alignment horizontal="center" vertical="center"/>
    </xf>
    <xf numFmtId="178" fontId="120" fillId="0" borderId="11" xfId="63" applyNumberFormat="1" applyFont="1" applyBorder="1" applyAlignment="1">
      <alignment horizontal="center" vertical="center"/>
    </xf>
    <xf numFmtId="0" fontId="121" fillId="0" borderId="0" xfId="63" applyFont="1" applyBorder="1">
      <alignment vertical="center"/>
    </xf>
    <xf numFmtId="0" fontId="121" fillId="0" borderId="11" xfId="63" applyFont="1" applyBorder="1">
      <alignment vertical="center"/>
    </xf>
    <xf numFmtId="0" fontId="121" fillId="0" borderId="0" xfId="63" applyFont="1" applyBorder="1" applyAlignment="1">
      <alignment horizontal="right" vertical="center"/>
    </xf>
    <xf numFmtId="0" fontId="119" fillId="0" borderId="0" xfId="63" applyFont="1" applyBorder="1">
      <alignment vertical="center"/>
    </xf>
    <xf numFmtId="0" fontId="172" fillId="0" borderId="189" xfId="63" applyFont="1" applyBorder="1" applyAlignment="1">
      <alignment horizontal="left" vertical="center"/>
    </xf>
    <xf numFmtId="0" fontId="172" fillId="0" borderId="189" xfId="63" applyFont="1" applyBorder="1" applyAlignment="1">
      <alignment horizontal="center" vertical="center"/>
    </xf>
    <xf numFmtId="0" fontId="80" fillId="0" borderId="0" xfId="63" applyFont="1" applyBorder="1">
      <alignment vertical="center"/>
    </xf>
    <xf numFmtId="0" fontId="155" fillId="0" borderId="0" xfId="63" applyFont="1" applyBorder="1">
      <alignment vertical="center"/>
    </xf>
    <xf numFmtId="0" fontId="4" fillId="0" borderId="191" xfId="63" applyBorder="1">
      <alignment vertical="center"/>
    </xf>
    <xf numFmtId="0" fontId="4" fillId="0" borderId="189" xfId="63" applyBorder="1">
      <alignment vertical="center"/>
    </xf>
    <xf numFmtId="0" fontId="121" fillId="0" borderId="189" xfId="63" applyFont="1" applyBorder="1">
      <alignment vertical="center"/>
    </xf>
    <xf numFmtId="0" fontId="4" fillId="0" borderId="192" xfId="63" applyBorder="1">
      <alignment vertical="center"/>
    </xf>
    <xf numFmtId="0" fontId="3" fillId="0" borderId="0" xfId="64">
      <alignment vertical="center"/>
    </xf>
    <xf numFmtId="0" fontId="173" fillId="0" borderId="0" xfId="64" applyFont="1" applyAlignment="1">
      <alignment vertical="center" wrapText="1"/>
    </xf>
    <xf numFmtId="0" fontId="173" fillId="0" borderId="0" xfId="64" applyFont="1" applyAlignment="1">
      <alignment horizontal="left" vertical="center" wrapText="1"/>
    </xf>
    <xf numFmtId="0" fontId="173" fillId="0" borderId="0" xfId="64" applyFont="1">
      <alignment vertical="center"/>
    </xf>
    <xf numFmtId="0" fontId="181" fillId="0" borderId="0" xfId="64" applyFont="1" applyAlignment="1">
      <alignment vertical="center" wrapText="1"/>
    </xf>
    <xf numFmtId="0" fontId="182" fillId="0" borderId="0" xfId="64" applyFont="1" applyAlignment="1">
      <alignment horizontal="left" vertical="center"/>
    </xf>
    <xf numFmtId="0" fontId="181" fillId="0" borderId="0" xfId="64" applyFont="1" applyAlignment="1">
      <alignment horizontal="left" vertical="center" wrapText="1"/>
    </xf>
    <xf numFmtId="0" fontId="181" fillId="0" borderId="0" xfId="64" applyFont="1">
      <alignment vertical="center"/>
    </xf>
    <xf numFmtId="0" fontId="183" fillId="0" borderId="0" xfId="64" applyFont="1" applyAlignment="1">
      <alignment horizontal="left" vertical="center"/>
    </xf>
    <xf numFmtId="0" fontId="173" fillId="0" borderId="27" xfId="64" applyFont="1" applyBorder="1" applyAlignment="1">
      <alignment horizontal="left" vertical="center" wrapText="1"/>
    </xf>
    <xf numFmtId="0" fontId="173" fillId="0" borderId="247" xfId="64" applyFont="1" applyBorder="1" applyAlignment="1">
      <alignment horizontal="left" vertical="center" wrapText="1"/>
    </xf>
    <xf numFmtId="0" fontId="173" fillId="0" borderId="74" xfId="64" applyFont="1" applyBorder="1" applyAlignment="1">
      <alignment horizontal="left" vertical="center" wrapText="1"/>
    </xf>
    <xf numFmtId="0" fontId="173" fillId="0" borderId="10" xfId="64" applyFont="1" applyBorder="1" applyAlignment="1">
      <alignment horizontal="left" vertical="center" wrapText="1"/>
    </xf>
    <xf numFmtId="0" fontId="173" fillId="0" borderId="0" xfId="64" applyFont="1" applyBorder="1" applyAlignment="1">
      <alignment horizontal="left" vertical="center" wrapText="1"/>
    </xf>
    <xf numFmtId="0" fontId="173" fillId="0" borderId="11" xfId="64" applyFont="1" applyBorder="1" applyAlignment="1">
      <alignment horizontal="left" vertical="center" wrapText="1"/>
    </xf>
    <xf numFmtId="0" fontId="173" fillId="0" borderId="0" xfId="64" applyFont="1" applyBorder="1" applyAlignment="1">
      <alignment vertical="center"/>
    </xf>
    <xf numFmtId="0" fontId="173" fillId="0" borderId="0" xfId="64" applyFont="1" applyBorder="1" applyAlignment="1">
      <alignment vertical="center" wrapText="1"/>
    </xf>
    <xf numFmtId="0" fontId="198" fillId="0" borderId="189" xfId="64" applyFont="1" applyBorder="1" applyAlignment="1">
      <alignment horizontal="center" vertical="center" wrapText="1"/>
    </xf>
    <xf numFmtId="0" fontId="173" fillId="0" borderId="11" xfId="64" applyFont="1" applyBorder="1" applyAlignment="1">
      <alignment vertical="center" wrapText="1"/>
    </xf>
    <xf numFmtId="0" fontId="198" fillId="0" borderId="0" xfId="64" applyFont="1" applyBorder="1" applyAlignment="1">
      <alignment horizontal="center" vertical="center" wrapText="1"/>
    </xf>
    <xf numFmtId="0" fontId="179" fillId="0" borderId="10" xfId="64" applyFont="1" applyBorder="1" applyAlignment="1">
      <alignment horizontal="left" vertical="center" wrapText="1"/>
    </xf>
    <xf numFmtId="0" fontId="173" fillId="0" borderId="10" xfId="64" applyFont="1" applyBorder="1" applyAlignment="1">
      <alignment horizontal="left" vertical="center"/>
    </xf>
    <xf numFmtId="0" fontId="198" fillId="0" borderId="0" xfId="64" applyFont="1" applyBorder="1" applyAlignment="1">
      <alignment vertical="center" wrapText="1"/>
    </xf>
    <xf numFmtId="0" fontId="173" fillId="0" borderId="10" xfId="64" applyFont="1" applyBorder="1" applyAlignment="1">
      <alignment vertical="center" wrapText="1"/>
    </xf>
    <xf numFmtId="0" fontId="174" fillId="0" borderId="0" xfId="64" applyFont="1" applyAlignment="1">
      <alignment vertical="center" wrapText="1"/>
    </xf>
    <xf numFmtId="0" fontId="178" fillId="0" borderId="37" xfId="64" applyFont="1" applyBorder="1" applyAlignment="1">
      <alignment horizontal="center" vertical="center" wrapText="1"/>
    </xf>
    <xf numFmtId="0" fontId="198" fillId="0" borderId="37" xfId="64" applyFont="1" applyBorder="1" applyAlignment="1">
      <alignment horizontal="left" vertical="center" wrapText="1"/>
    </xf>
    <xf numFmtId="0" fontId="178" fillId="0" borderId="366" xfId="64" applyFont="1" applyBorder="1" applyAlignment="1">
      <alignment horizontal="center" vertical="center" wrapText="1"/>
    </xf>
    <xf numFmtId="0" fontId="198" fillId="0" borderId="366" xfId="64" applyFont="1" applyBorder="1" applyAlignment="1">
      <alignment horizontal="left" vertical="center" wrapText="1"/>
    </xf>
    <xf numFmtId="0" fontId="178" fillId="0" borderId="10" xfId="64" applyFont="1" applyBorder="1" applyAlignment="1">
      <alignment horizontal="left" vertical="center" wrapText="1"/>
    </xf>
    <xf numFmtId="0" fontId="178" fillId="0" borderId="0" xfId="64" applyFont="1" applyBorder="1" applyAlignment="1">
      <alignment horizontal="left" vertical="center" wrapText="1"/>
    </xf>
    <xf numFmtId="0" fontId="178" fillId="0" borderId="10" xfId="64" applyFont="1" applyBorder="1" applyAlignment="1">
      <alignment horizontal="center" vertical="center" wrapText="1"/>
    </xf>
    <xf numFmtId="0" fontId="198" fillId="0" borderId="0" xfId="64" applyFont="1" applyBorder="1" applyAlignment="1">
      <alignment horizontal="left" vertical="center" wrapText="1"/>
    </xf>
    <xf numFmtId="0" fontId="178" fillId="0" borderId="0" xfId="64" applyFont="1" applyBorder="1" applyAlignment="1">
      <alignment horizontal="center" vertical="center" wrapText="1"/>
    </xf>
    <xf numFmtId="210" fontId="198" fillId="0" borderId="0" xfId="64" applyNumberFormat="1" applyFont="1" applyBorder="1" applyAlignment="1">
      <alignment horizontal="left" vertical="center" wrapText="1"/>
    </xf>
    <xf numFmtId="0" fontId="178" fillId="0" borderId="11" xfId="64" applyFont="1" applyBorder="1" applyAlignment="1">
      <alignment horizontal="left" vertical="center" wrapText="1"/>
    </xf>
    <xf numFmtId="0" fontId="178" fillId="0" borderId="0" xfId="64" applyFont="1" applyBorder="1" applyAlignment="1">
      <alignment vertical="center" wrapText="1"/>
    </xf>
    <xf numFmtId="0" fontId="178" fillId="0" borderId="11" xfId="64" applyFont="1" applyBorder="1" applyAlignment="1">
      <alignment vertical="center" wrapText="1"/>
    </xf>
    <xf numFmtId="0" fontId="178" fillId="0" borderId="10" xfId="64" applyNumberFormat="1" applyFont="1" applyBorder="1" applyAlignment="1">
      <alignment horizontal="left" vertical="center"/>
    </xf>
    <xf numFmtId="0" fontId="179" fillId="0" borderId="0" xfId="64" applyNumberFormat="1" applyFont="1" applyBorder="1" applyAlignment="1">
      <alignment horizontal="left" vertical="center"/>
    </xf>
    <xf numFmtId="0" fontId="178" fillId="0" borderId="0" xfId="64" applyNumberFormat="1" applyFont="1" applyBorder="1" applyAlignment="1">
      <alignment horizontal="left" vertical="center"/>
    </xf>
    <xf numFmtId="0" fontId="178" fillId="0" borderId="10" xfId="64" applyFont="1" applyBorder="1" applyAlignment="1">
      <alignment horizontal="left" vertical="center"/>
    </xf>
    <xf numFmtId="0" fontId="178" fillId="0" borderId="189" xfId="64" applyFont="1" applyBorder="1" applyAlignment="1">
      <alignment horizontal="center" vertical="center" wrapText="1"/>
    </xf>
    <xf numFmtId="0" fontId="178" fillId="0" borderId="10" xfId="64" applyFont="1" applyBorder="1" applyAlignment="1">
      <alignment vertical="center"/>
    </xf>
    <xf numFmtId="0" fontId="178" fillId="0" borderId="0" xfId="64" applyFont="1" applyBorder="1" applyAlignment="1">
      <alignment vertical="center"/>
    </xf>
    <xf numFmtId="0" fontId="178" fillId="0" borderId="11" xfId="64" applyFont="1" applyBorder="1" applyAlignment="1">
      <alignment vertical="center"/>
    </xf>
    <xf numFmtId="0" fontId="174" fillId="0" borderId="0" xfId="64" applyFont="1" applyBorder="1" applyAlignment="1">
      <alignment horizontal="left" vertical="center"/>
    </xf>
    <xf numFmtId="0" fontId="174" fillId="0" borderId="11" xfId="64" applyFont="1" applyBorder="1" applyAlignment="1">
      <alignment horizontal="left" vertical="center"/>
    </xf>
    <xf numFmtId="0" fontId="178" fillId="0" borderId="10" xfId="64" applyFont="1" applyBorder="1" applyAlignment="1">
      <alignment horizontal="center" vertical="center"/>
    </xf>
    <xf numFmtId="0" fontId="178" fillId="0" borderId="0" xfId="64" applyFont="1" applyBorder="1" applyAlignment="1">
      <alignment horizontal="center" vertical="center"/>
    </xf>
    <xf numFmtId="209" fontId="198" fillId="0" borderId="189" xfId="64" applyNumberFormat="1" applyFont="1" applyBorder="1" applyAlignment="1">
      <alignment horizontal="center" vertical="center"/>
    </xf>
    <xf numFmtId="203" fontId="198" fillId="0" borderId="189" xfId="64" applyNumberFormat="1" applyFont="1" applyBorder="1" applyAlignment="1">
      <alignment horizontal="center" vertical="center"/>
    </xf>
    <xf numFmtId="20" fontId="198" fillId="0" borderId="189" xfId="64" applyNumberFormat="1" applyFont="1" applyBorder="1" applyAlignment="1">
      <alignment horizontal="center" vertical="center"/>
    </xf>
    <xf numFmtId="0" fontId="198" fillId="0" borderId="189" xfId="64" applyFont="1" applyBorder="1" applyAlignment="1">
      <alignment horizontal="center" vertical="center"/>
    </xf>
    <xf numFmtId="0" fontId="179" fillId="0" borderId="0" xfId="64" applyFont="1" applyBorder="1" applyAlignment="1">
      <alignment vertical="center"/>
    </xf>
    <xf numFmtId="41" fontId="198" fillId="0" borderId="189" xfId="65" applyFont="1" applyBorder="1" applyAlignment="1">
      <alignment vertical="center" wrapText="1"/>
    </xf>
    <xf numFmtId="209" fontId="198" fillId="0" borderId="0" xfId="64" applyNumberFormat="1" applyFont="1" applyBorder="1" applyAlignment="1">
      <alignment horizontal="center" vertical="center"/>
    </xf>
    <xf numFmtId="0" fontId="178" fillId="0" borderId="0" xfId="64" applyFont="1" applyBorder="1" applyAlignment="1">
      <alignment horizontal="left" vertical="center"/>
    </xf>
    <xf numFmtId="0" fontId="178" fillId="0" borderId="11" xfId="64" applyFont="1" applyBorder="1" applyAlignment="1">
      <alignment horizontal="left" vertical="center"/>
    </xf>
    <xf numFmtId="0" fontId="173" fillId="0" borderId="0" xfId="64" applyFont="1" applyBorder="1" applyAlignment="1">
      <alignment horizontal="center" vertical="center"/>
    </xf>
    <xf numFmtId="0" fontId="179" fillId="0" borderId="10" xfId="64" applyFont="1" applyBorder="1" applyAlignment="1">
      <alignment horizontal="left" vertical="center"/>
    </xf>
    <xf numFmtId="0" fontId="179" fillId="0" borderId="0" xfId="64" applyFont="1" applyBorder="1" applyAlignment="1">
      <alignment horizontal="left" vertical="center"/>
    </xf>
    <xf numFmtId="0" fontId="179" fillId="0" borderId="11" xfId="64" applyFont="1" applyBorder="1" applyAlignment="1">
      <alignment horizontal="left" vertical="center"/>
    </xf>
    <xf numFmtId="0" fontId="178" fillId="0" borderId="10" xfId="64" quotePrefix="1" applyFont="1" applyBorder="1" applyAlignment="1">
      <alignment horizontal="left" vertical="center"/>
    </xf>
    <xf numFmtId="0" fontId="178" fillId="0" borderId="0" xfId="64" quotePrefix="1" applyFont="1" applyBorder="1" applyAlignment="1">
      <alignment horizontal="left" vertical="center"/>
    </xf>
    <xf numFmtId="41" fontId="179" fillId="0" borderId="0" xfId="65" applyFont="1" applyBorder="1" applyAlignment="1">
      <alignment vertical="center"/>
    </xf>
    <xf numFmtId="0" fontId="179" fillId="0" borderId="0" xfId="64" quotePrefix="1" applyFont="1" applyBorder="1" applyAlignment="1">
      <alignment horizontal="right" vertical="center"/>
    </xf>
    <xf numFmtId="0" fontId="178" fillId="0" borderId="0" xfId="64" quotePrefix="1" applyFont="1" applyBorder="1" applyAlignment="1">
      <alignment horizontal="left" vertical="center" wrapText="1"/>
    </xf>
    <xf numFmtId="0" fontId="179" fillId="0" borderId="0" xfId="64" quotePrefix="1" applyFont="1" applyBorder="1" applyAlignment="1">
      <alignment horizontal="right" vertical="center" wrapText="1"/>
    </xf>
    <xf numFmtId="0" fontId="178" fillId="0" borderId="189" xfId="64" applyFont="1" applyBorder="1" applyAlignment="1">
      <alignment vertical="center"/>
    </xf>
    <xf numFmtId="0" fontId="174" fillId="0" borderId="10" xfId="64" applyFont="1" applyBorder="1" applyAlignment="1">
      <alignment horizontal="left" vertical="center"/>
    </xf>
    <xf numFmtId="0" fontId="200" fillId="0" borderId="10" xfId="64" applyFont="1" applyBorder="1" applyAlignment="1">
      <alignment horizontal="left" vertical="center"/>
    </xf>
    <xf numFmtId="0" fontId="178" fillId="0" borderId="37" xfId="64" applyFont="1" applyBorder="1" applyAlignment="1">
      <alignment horizontal="center" vertical="center"/>
    </xf>
    <xf numFmtId="0" fontId="179" fillId="0" borderId="37" xfId="64" applyFont="1" applyBorder="1" applyAlignment="1">
      <alignment horizontal="center" vertical="center"/>
    </xf>
    <xf numFmtId="49" fontId="179" fillId="0" borderId="10" xfId="64" applyNumberFormat="1" applyFont="1" applyBorder="1" applyAlignment="1">
      <alignment vertical="center"/>
    </xf>
    <xf numFmtId="0" fontId="180" fillId="0" borderId="0" xfId="64" applyFont="1" applyBorder="1" applyAlignment="1">
      <alignment horizontal="left" vertical="center"/>
    </xf>
    <xf numFmtId="0" fontId="178" fillId="0" borderId="37" xfId="64" applyFont="1" applyBorder="1" applyAlignment="1">
      <alignment vertical="center"/>
    </xf>
    <xf numFmtId="9" fontId="178" fillId="0" borderId="37" xfId="66" applyFont="1" applyBorder="1" applyAlignment="1">
      <alignment horizontal="center" vertical="center"/>
    </xf>
    <xf numFmtId="211" fontId="178" fillId="0" borderId="37" xfId="64" applyNumberFormat="1" applyFont="1" applyBorder="1" applyAlignment="1">
      <alignment vertical="center"/>
    </xf>
    <xf numFmtId="0" fontId="178" fillId="0" borderId="37" xfId="64" applyFont="1" applyBorder="1" applyAlignment="1">
      <alignment vertical="center" wrapText="1"/>
    </xf>
    <xf numFmtId="0" fontId="176" fillId="0" borderId="10" xfId="64" applyFont="1" applyBorder="1" applyAlignment="1">
      <alignment horizontal="left" vertical="center"/>
    </xf>
    <xf numFmtId="49" fontId="180" fillId="0" borderId="10" xfId="64" applyNumberFormat="1" applyFont="1" applyBorder="1" applyAlignment="1">
      <alignment vertical="center"/>
    </xf>
    <xf numFmtId="0" fontId="178" fillId="0" borderId="29" xfId="64" applyFont="1" applyBorder="1" applyAlignment="1">
      <alignment horizontal="left" vertical="center"/>
    </xf>
    <xf numFmtId="0" fontId="178" fillId="0" borderId="68" xfId="64" applyFont="1" applyBorder="1" applyAlignment="1">
      <alignment horizontal="left" vertical="center"/>
    </xf>
    <xf numFmtId="0" fontId="180" fillId="0" borderId="11" xfId="64" applyFont="1" applyBorder="1" applyAlignment="1">
      <alignment horizontal="left" vertical="center"/>
    </xf>
    <xf numFmtId="9" fontId="178" fillId="0" borderId="0" xfId="66" applyFont="1" applyBorder="1" applyAlignment="1">
      <alignment horizontal="center" vertical="center"/>
    </xf>
    <xf numFmtId="211" fontId="178" fillId="0" borderId="11" xfId="64" applyNumberFormat="1" applyFont="1" applyBorder="1" applyAlignment="1">
      <alignment vertical="center"/>
    </xf>
    <xf numFmtId="0" fontId="179" fillId="0" borderId="10" xfId="64" applyFont="1" applyFill="1" applyBorder="1" applyAlignment="1">
      <alignment horizontal="left" vertical="center"/>
    </xf>
    <xf numFmtId="0" fontId="179" fillId="0" borderId="0" xfId="64" applyFont="1" applyFill="1" applyBorder="1" applyAlignment="1">
      <alignment horizontal="left" vertical="center"/>
    </xf>
    <xf numFmtId="0" fontId="179" fillId="0" borderId="11" xfId="64" applyFont="1" applyFill="1" applyBorder="1" applyAlignment="1">
      <alignment horizontal="left" vertical="center"/>
    </xf>
    <xf numFmtId="0" fontId="179" fillId="0" borderId="10" xfId="64" applyFont="1" applyBorder="1">
      <alignment vertical="center"/>
    </xf>
    <xf numFmtId="0" fontId="178" fillId="0" borderId="11" xfId="64" applyFont="1" applyBorder="1" applyAlignment="1">
      <alignment horizontal="center" vertical="center"/>
    </xf>
    <xf numFmtId="178" fontId="174" fillId="0" borderId="10" xfId="64" applyNumberFormat="1" applyFont="1" applyBorder="1" applyAlignment="1">
      <alignment horizontal="center" vertical="center"/>
    </xf>
    <xf numFmtId="178" fontId="174" fillId="0" borderId="0" xfId="64" applyNumberFormat="1" applyFont="1" applyBorder="1" applyAlignment="1">
      <alignment horizontal="center" vertical="center"/>
    </xf>
    <xf numFmtId="178" fontId="174" fillId="0" borderId="11" xfId="64" applyNumberFormat="1" applyFont="1" applyBorder="1" applyAlignment="1">
      <alignment horizontal="center" vertical="center"/>
    </xf>
    <xf numFmtId="0" fontId="174" fillId="0" borderId="10" xfId="64" applyFont="1" applyBorder="1" applyAlignment="1">
      <alignment horizontal="right" vertical="center"/>
    </xf>
    <xf numFmtId="0" fontId="175" fillId="0" borderId="0" xfId="64" applyFont="1" applyBorder="1">
      <alignment vertical="center"/>
    </xf>
    <xf numFmtId="0" fontId="174" fillId="0" borderId="0" xfId="64" applyFont="1" applyBorder="1" applyAlignment="1">
      <alignment vertical="center"/>
    </xf>
    <xf numFmtId="0" fontId="175" fillId="0" borderId="189" xfId="64" applyFont="1" applyBorder="1" applyAlignment="1">
      <alignment horizontal="center" vertical="center"/>
    </xf>
    <xf numFmtId="0" fontId="174" fillId="0" borderId="189" xfId="64" applyFont="1" applyBorder="1" applyAlignment="1">
      <alignment horizontal="center" vertical="center"/>
    </xf>
    <xf numFmtId="0" fontId="174" fillId="0" borderId="11" xfId="64" applyFont="1" applyBorder="1" applyAlignment="1">
      <alignment vertical="center"/>
    </xf>
    <xf numFmtId="0" fontId="176" fillId="0" borderId="0" xfId="64" applyFont="1" applyBorder="1">
      <alignment vertical="center"/>
    </xf>
    <xf numFmtId="0" fontId="176" fillId="0" borderId="191" xfId="64" applyFont="1" applyBorder="1" applyAlignment="1">
      <alignment horizontal="left" vertical="center"/>
    </xf>
    <xf numFmtId="0" fontId="179" fillId="0" borderId="189" xfId="64" applyFont="1" applyBorder="1" applyAlignment="1">
      <alignment vertical="center"/>
    </xf>
    <xf numFmtId="0" fontId="174" fillId="0" borderId="189" xfId="64" applyFont="1" applyBorder="1" applyAlignment="1">
      <alignment vertical="center"/>
    </xf>
    <xf numFmtId="0" fontId="175" fillId="0" borderId="189" xfId="64" applyFont="1" applyBorder="1" applyAlignment="1">
      <alignment vertical="center"/>
    </xf>
    <xf numFmtId="0" fontId="173" fillId="0" borderId="189" xfId="64" applyFont="1" applyBorder="1">
      <alignment vertical="center"/>
    </xf>
    <xf numFmtId="0" fontId="174" fillId="0" borderId="192" xfId="64" applyFont="1" applyBorder="1" applyAlignment="1">
      <alignment vertical="center"/>
    </xf>
    <xf numFmtId="0" fontId="175" fillId="0" borderId="0" xfId="64" applyFont="1" applyBorder="1" applyAlignment="1">
      <alignment vertical="center"/>
    </xf>
    <xf numFmtId="0" fontId="173" fillId="0" borderId="0" xfId="64" applyFont="1" applyBorder="1">
      <alignment vertical="center"/>
    </xf>
    <xf numFmtId="0" fontId="174" fillId="0" borderId="0" xfId="64" applyFont="1" applyBorder="1" applyAlignment="1">
      <alignment horizontal="center" vertical="center"/>
    </xf>
    <xf numFmtId="0" fontId="173" fillId="0" borderId="189" xfId="64" applyFont="1" applyBorder="1" applyAlignment="1">
      <alignment vertical="center"/>
    </xf>
    <xf numFmtId="0" fontId="245" fillId="0" borderId="0" xfId="64" applyFont="1" applyAlignment="1">
      <alignment horizontal="left" vertical="center"/>
    </xf>
    <xf numFmtId="0" fontId="179" fillId="0" borderId="0" xfId="64" applyFont="1" applyBorder="1" applyAlignment="1">
      <alignment horizontal="left" vertical="center" wrapText="1"/>
    </xf>
    <xf numFmtId="0" fontId="179" fillId="0" borderId="11" xfId="64" applyFont="1" applyBorder="1" applyAlignment="1">
      <alignment horizontal="left" vertical="center" wrapText="1"/>
    </xf>
    <xf numFmtId="0" fontId="174" fillId="0" borderId="11" xfId="64" applyFont="1" applyBorder="1" applyAlignment="1">
      <alignment horizontal="left" vertical="center" wrapText="1"/>
    </xf>
    <xf numFmtId="0" fontId="178" fillId="0" borderId="27" xfId="64" applyFont="1" applyBorder="1" applyAlignment="1">
      <alignment horizontal="left" vertical="center" wrapText="1"/>
    </xf>
    <xf numFmtId="0" fontId="176" fillId="0" borderId="0" xfId="64" applyFont="1" applyBorder="1" applyAlignment="1">
      <alignment horizontal="left" vertical="center"/>
    </xf>
    <xf numFmtId="0" fontId="176" fillId="0" borderId="11" xfId="64" applyFont="1" applyBorder="1" applyAlignment="1">
      <alignment horizontal="left" vertical="center"/>
    </xf>
    <xf numFmtId="0" fontId="175" fillId="0" borderId="31" xfId="64" applyFont="1" applyBorder="1" applyAlignment="1">
      <alignment horizontal="center" vertical="center"/>
    </xf>
    <xf numFmtId="0" fontId="174" fillId="0" borderId="31" xfId="64" applyFont="1" applyBorder="1" applyAlignment="1">
      <alignment horizontal="center" vertical="center"/>
    </xf>
    <xf numFmtId="0" fontId="175" fillId="0" borderId="0" xfId="64" applyFont="1" applyBorder="1" applyAlignment="1">
      <alignment horizontal="center" vertical="center"/>
    </xf>
    <xf numFmtId="0" fontId="175" fillId="0" borderId="247" xfId="64" applyFont="1" applyBorder="1" applyAlignment="1">
      <alignment horizontal="center" vertical="center"/>
    </xf>
    <xf numFmtId="0" fontId="173" fillId="0" borderId="191" xfId="64" applyFont="1" applyBorder="1" applyAlignment="1">
      <alignment horizontal="left" vertical="center" wrapText="1"/>
    </xf>
    <xf numFmtId="0" fontId="173" fillId="0" borderId="192" xfId="64" applyFont="1" applyBorder="1" applyAlignment="1">
      <alignment horizontal="left" vertical="center" wrapText="1"/>
    </xf>
    <xf numFmtId="0" fontId="177" fillId="0" borderId="0" xfId="64" applyFont="1" applyAlignment="1">
      <alignment vertical="center"/>
    </xf>
    <xf numFmtId="0" fontId="201" fillId="0" borderId="0" xfId="64" applyFont="1" applyAlignment="1">
      <alignment vertical="center"/>
    </xf>
    <xf numFmtId="0" fontId="202" fillId="0" borderId="10" xfId="64" applyFont="1" applyBorder="1" applyAlignment="1">
      <alignment vertical="center"/>
    </xf>
    <xf numFmtId="0" fontId="173" fillId="0" borderId="11" xfId="64" applyFont="1" applyBorder="1" applyAlignment="1">
      <alignment vertical="center"/>
    </xf>
    <xf numFmtId="0" fontId="202" fillId="0" borderId="10" xfId="64" applyFont="1" applyBorder="1" applyAlignment="1">
      <alignment horizontal="center" vertical="center"/>
    </xf>
    <xf numFmtId="0" fontId="202" fillId="0" borderId="0" xfId="64" applyFont="1" applyBorder="1" applyAlignment="1">
      <alignment horizontal="center" vertical="center"/>
    </xf>
    <xf numFmtId="0" fontId="202" fillId="0" borderId="11" xfId="64" applyFont="1" applyBorder="1" applyAlignment="1">
      <alignment horizontal="center" vertical="center"/>
    </xf>
    <xf numFmtId="0" fontId="246" fillId="0" borderId="0" xfId="64" applyFont="1" applyBorder="1" applyAlignment="1">
      <alignment horizontal="left" vertical="center" indent="2"/>
    </xf>
    <xf numFmtId="0" fontId="178" fillId="0" borderId="191" xfId="64" applyFont="1" applyBorder="1" applyAlignment="1">
      <alignment horizontal="left" vertical="center"/>
    </xf>
    <xf numFmtId="0" fontId="178" fillId="0" borderId="189" xfId="64" applyFont="1" applyBorder="1" applyAlignment="1">
      <alignment horizontal="left" vertical="center"/>
    </xf>
    <xf numFmtId="0" fontId="178" fillId="0" borderId="192" xfId="64" applyFont="1" applyBorder="1" applyAlignment="1">
      <alignment horizontal="left" vertical="center"/>
    </xf>
    <xf numFmtId="0" fontId="203" fillId="0" borderId="10" xfId="64" applyFont="1" applyBorder="1" applyAlignment="1">
      <alignment horizontal="center" vertical="center"/>
    </xf>
    <xf numFmtId="0" fontId="203" fillId="0" borderId="0" xfId="64" applyFont="1" applyBorder="1" applyAlignment="1">
      <alignment horizontal="center" vertical="center"/>
    </xf>
    <xf numFmtId="0" fontId="203" fillId="0" borderId="11" xfId="64" applyFont="1" applyBorder="1" applyAlignment="1">
      <alignment horizontal="center" vertical="center"/>
    </xf>
    <xf numFmtId="0" fontId="203" fillId="0" borderId="10" xfId="64" applyFont="1" applyBorder="1" applyAlignment="1">
      <alignment vertical="center"/>
    </xf>
    <xf numFmtId="0" fontId="202" fillId="0" borderId="10" xfId="64" quotePrefix="1" applyFont="1" applyBorder="1" applyAlignment="1">
      <alignment vertical="center"/>
    </xf>
    <xf numFmtId="0" fontId="173" fillId="0" borderId="189" xfId="64" applyFont="1" applyBorder="1" applyAlignment="1">
      <alignment horizontal="left" vertical="center" wrapText="1"/>
    </xf>
    <xf numFmtId="0" fontId="174" fillId="0" borderId="0" xfId="64" applyFont="1" applyBorder="1" applyAlignment="1">
      <alignment horizontal="right" vertical="center"/>
    </xf>
    <xf numFmtId="0" fontId="173" fillId="0" borderId="0" xfId="0" applyFont="1" applyBorder="1" applyAlignment="1">
      <alignment horizontal="left" vertical="center"/>
    </xf>
    <xf numFmtId="0" fontId="178" fillId="0" borderId="10" xfId="0" applyFont="1" applyBorder="1" applyAlignment="1">
      <alignment vertical="center"/>
    </xf>
    <xf numFmtId="0" fontId="145" fillId="26" borderId="366" xfId="0" applyFont="1" applyFill="1" applyBorder="1" applyAlignment="1">
      <alignment horizontal="center" vertical="center" wrapText="1"/>
    </xf>
    <xf numFmtId="0" fontId="145" fillId="0" borderId="366" xfId="0" applyFont="1" applyBorder="1" applyAlignment="1">
      <alignment vertical="center" wrapText="1"/>
    </xf>
    <xf numFmtId="0" fontId="119" fillId="27" borderId="465" xfId="0" applyFont="1" applyFill="1" applyBorder="1" applyAlignment="1">
      <alignment horizontal="center" vertical="center"/>
    </xf>
    <xf numFmtId="0" fontId="119" fillId="27" borderId="466" xfId="0" applyFont="1" applyFill="1" applyBorder="1" applyAlignment="1">
      <alignment horizontal="center" vertical="center"/>
    </xf>
    <xf numFmtId="0" fontId="121" fillId="0" borderId="37" xfId="0" applyFont="1" applyBorder="1" applyAlignment="1">
      <alignment horizontal="left" vertical="center"/>
    </xf>
    <xf numFmtId="0" fontId="121" fillId="0" borderId="29" xfId="0" applyFont="1" applyBorder="1" applyAlignment="1">
      <alignment horizontal="left" vertical="center"/>
    </xf>
    <xf numFmtId="0" fontId="121" fillId="0" borderId="68" xfId="0" applyFont="1" applyBorder="1" applyAlignment="1">
      <alignment horizontal="left" vertical="center"/>
    </xf>
    <xf numFmtId="0" fontId="121" fillId="27" borderId="465" xfId="0" applyFont="1" applyFill="1" applyBorder="1" applyAlignment="1">
      <alignment horizontal="center" vertical="center"/>
    </xf>
    <xf numFmtId="0" fontId="121" fillId="27" borderId="37" xfId="0" applyFont="1" applyFill="1" applyBorder="1" applyAlignment="1">
      <alignment horizontal="center" vertical="center"/>
    </xf>
    <xf numFmtId="0" fontId="121" fillId="0" borderId="466" xfId="0" applyFont="1" applyBorder="1">
      <alignment vertical="center"/>
    </xf>
    <xf numFmtId="0" fontId="145" fillId="0" borderId="457" xfId="0" applyFont="1" applyBorder="1" applyAlignment="1">
      <alignment vertical="center" wrapText="1"/>
    </xf>
    <xf numFmtId="0" fontId="133" fillId="0" borderId="10" xfId="0" applyFont="1" applyBorder="1" applyAlignment="1">
      <alignment vertical="center" wrapText="1"/>
    </xf>
    <xf numFmtId="0" fontId="133" fillId="0" borderId="0" xfId="0" applyFont="1" applyBorder="1" applyAlignment="1">
      <alignment vertical="center" wrapText="1"/>
    </xf>
    <xf numFmtId="0" fontId="133" fillId="0" borderId="0" xfId="0" applyFont="1" applyBorder="1" applyAlignment="1">
      <alignment horizontal="right" vertical="center" wrapText="1"/>
    </xf>
    <xf numFmtId="0" fontId="133" fillId="0" borderId="11" xfId="0" applyFont="1" applyBorder="1" applyAlignment="1">
      <alignment horizontal="left" vertical="center" wrapText="1"/>
    </xf>
    <xf numFmtId="0" fontId="145" fillId="0" borderId="191" xfId="0" applyFont="1" applyBorder="1" applyAlignment="1">
      <alignment horizontal="center" vertical="center" wrapText="1"/>
    </xf>
    <xf numFmtId="0" fontId="145" fillId="0" borderId="189" xfId="0" applyFont="1" applyBorder="1" applyAlignment="1">
      <alignment horizontal="center" vertical="center" wrapText="1"/>
    </xf>
    <xf numFmtId="0" fontId="145" fillId="0" borderId="189" xfId="0" applyFont="1" applyBorder="1" applyAlignment="1">
      <alignment horizontal="center" vertical="center"/>
    </xf>
    <xf numFmtId="0" fontId="93" fillId="0" borderId="189" xfId="0" applyFont="1" applyBorder="1" applyAlignment="1">
      <alignment horizontal="center" vertical="center"/>
    </xf>
    <xf numFmtId="0" fontId="145" fillId="0" borderId="192" xfId="0" applyFont="1" applyBorder="1" applyAlignment="1">
      <alignment horizontal="center" vertical="center" wrapText="1"/>
    </xf>
    <xf numFmtId="49" fontId="54" fillId="8" borderId="37" xfId="0" applyNumberFormat="1" applyFont="1" applyFill="1" applyBorder="1" applyAlignment="1">
      <alignment horizontal="center" vertical="center"/>
    </xf>
    <xf numFmtId="49" fontId="19" fillId="0" borderId="37" xfId="0" applyNumberFormat="1" applyFont="1" applyBorder="1" applyAlignment="1">
      <alignment horizontal="center" vertical="center" wrapText="1"/>
    </xf>
    <xf numFmtId="49" fontId="19" fillId="0" borderId="37" xfId="0" quotePrefix="1" applyNumberFormat="1" applyFont="1" applyBorder="1" applyAlignment="1">
      <alignment horizontal="left" vertical="center" wrapText="1" indent="1"/>
    </xf>
    <xf numFmtId="49" fontId="19" fillId="0" borderId="37" xfId="0" applyNumberFormat="1" applyFont="1" applyBorder="1" applyAlignment="1">
      <alignment horizontal="left" vertical="center" wrapText="1"/>
    </xf>
    <xf numFmtId="49" fontId="19" fillId="0" borderId="37" xfId="0" applyNumberFormat="1" applyFont="1" applyBorder="1" applyAlignment="1">
      <alignment horizontal="center" vertical="center"/>
    </xf>
    <xf numFmtId="49" fontId="19" fillId="0" borderId="37" xfId="0" applyNumberFormat="1" applyFont="1" applyBorder="1" applyAlignment="1">
      <alignment horizontal="left" vertical="center"/>
    </xf>
    <xf numFmtId="0" fontId="80" fillId="0" borderId="0" xfId="68" applyFont="1">
      <alignment vertical="center"/>
    </xf>
    <xf numFmtId="0" fontId="19" fillId="0" borderId="0" xfId="68" applyFont="1">
      <alignment vertical="center"/>
    </xf>
    <xf numFmtId="0" fontId="18" fillId="0" borderId="0" xfId="68" applyFont="1">
      <alignment vertical="center"/>
    </xf>
    <xf numFmtId="0" fontId="19" fillId="0" borderId="0" xfId="68" applyFont="1" applyAlignment="1">
      <alignment vertical="center"/>
    </xf>
    <xf numFmtId="0" fontId="21" fillId="0" borderId="0" xfId="68" applyFont="1" applyBorder="1">
      <alignment vertical="center"/>
    </xf>
    <xf numFmtId="0" fontId="80" fillId="0" borderId="0" xfId="68" applyFont="1" applyBorder="1">
      <alignment vertical="center"/>
    </xf>
    <xf numFmtId="0" fontId="143" fillId="0" borderId="0" xfId="68" applyFont="1" applyBorder="1" applyAlignment="1">
      <alignment horizontal="right" vertical="center" wrapText="1"/>
    </xf>
    <xf numFmtId="0" fontId="143" fillId="0" borderId="0" xfId="68" applyFont="1" applyAlignment="1">
      <alignment horizontal="right" vertical="center" wrapText="1"/>
    </xf>
    <xf numFmtId="0" fontId="19" fillId="0" borderId="0" xfId="68" applyFont="1" applyBorder="1">
      <alignment vertical="center"/>
    </xf>
    <xf numFmtId="0" fontId="187" fillId="0" borderId="0" xfId="68" applyFont="1" applyBorder="1" applyAlignment="1">
      <alignment horizontal="right" vertical="center" wrapText="1"/>
    </xf>
    <xf numFmtId="0" fontId="134" fillId="0" borderId="0" xfId="68" applyFont="1" applyAlignment="1">
      <alignment horizontal="center" vertical="center" wrapText="1"/>
    </xf>
    <xf numFmtId="0" fontId="134" fillId="0" borderId="0" xfId="68" applyFont="1" applyBorder="1" applyAlignment="1">
      <alignment vertical="center"/>
    </xf>
    <xf numFmtId="0" fontId="187" fillId="0" borderId="0" xfId="68" applyFont="1" applyBorder="1" applyAlignment="1">
      <alignment vertical="center" wrapText="1"/>
    </xf>
    <xf numFmtId="0" fontId="134" fillId="0" borderId="0" xfId="68" applyFont="1" applyAlignment="1">
      <alignment vertical="center"/>
    </xf>
    <xf numFmtId="0" fontId="134" fillId="0" borderId="0" xfId="68" applyFont="1" applyFill="1" applyBorder="1" applyAlignment="1">
      <alignment horizontal="center" vertical="center" wrapText="1"/>
    </xf>
    <xf numFmtId="0" fontId="21" fillId="0" borderId="0" xfId="68" applyFont="1">
      <alignment vertical="center"/>
    </xf>
    <xf numFmtId="0" fontId="21" fillId="0" borderId="0" xfId="68" applyFont="1" applyAlignment="1">
      <alignment vertical="center"/>
    </xf>
    <xf numFmtId="0" fontId="132" fillId="0" borderId="0" xfId="68" applyFont="1" applyBorder="1" applyAlignment="1">
      <alignment horizontal="center" vertical="center" wrapText="1"/>
    </xf>
    <xf numFmtId="0" fontId="80" fillId="0" borderId="0" xfId="68" applyFont="1" applyAlignment="1">
      <alignment horizontal="center" vertical="center"/>
    </xf>
    <xf numFmtId="0" fontId="88" fillId="0" borderId="499" xfId="68" applyFont="1" applyBorder="1" applyAlignment="1">
      <alignment horizontal="center" vertical="center" wrapText="1"/>
    </xf>
    <xf numFmtId="0" fontId="88" fillId="0" borderId="499" xfId="68" applyFont="1" applyBorder="1">
      <alignment vertical="center"/>
    </xf>
    <xf numFmtId="0" fontId="88" fillId="0" borderId="0" xfId="68" applyFont="1" applyBorder="1" applyAlignment="1">
      <alignment vertical="center" wrapText="1"/>
    </xf>
    <xf numFmtId="0" fontId="88" fillId="0" borderId="498" xfId="68" applyFont="1" applyBorder="1" applyAlignment="1">
      <alignment horizontal="center" vertical="center" wrapText="1"/>
    </xf>
    <xf numFmtId="0" fontId="88" fillId="0" borderId="498" xfId="68" applyFont="1" applyBorder="1" applyAlignment="1">
      <alignment horizontal="right" vertical="center" wrapText="1"/>
    </xf>
    <xf numFmtId="49" fontId="265" fillId="0" borderId="11" xfId="22" applyNumberFormat="1" applyFont="1" applyBorder="1" applyAlignment="1" applyProtection="1">
      <alignment horizontal="center" vertical="center"/>
    </xf>
    <xf numFmtId="49" fontId="265" fillId="0" borderId="288" xfId="22" applyNumberFormat="1" applyFont="1" applyBorder="1" applyAlignment="1" applyProtection="1">
      <alignment horizontal="center" vertical="center"/>
    </xf>
    <xf numFmtId="49" fontId="265" fillId="0" borderId="300" xfId="22" applyNumberFormat="1" applyFont="1" applyBorder="1" applyAlignment="1" applyProtection="1">
      <alignment horizontal="center" vertical="center"/>
    </xf>
    <xf numFmtId="49" fontId="265" fillId="0" borderId="251" xfId="22" applyNumberFormat="1" applyFont="1" applyBorder="1" applyAlignment="1" applyProtection="1">
      <alignment horizontal="center" vertical="center"/>
    </xf>
    <xf numFmtId="49" fontId="265" fillId="0" borderId="371" xfId="22" applyNumberFormat="1" applyFont="1" applyBorder="1" applyAlignment="1" applyProtection="1">
      <alignment horizontal="center" vertical="center"/>
    </xf>
    <xf numFmtId="49" fontId="265" fillId="0" borderId="192" xfId="22" applyNumberFormat="1" applyFont="1" applyBorder="1" applyAlignment="1" applyProtection="1">
      <alignment horizontal="center" vertical="center"/>
    </xf>
    <xf numFmtId="49" fontId="265" fillId="0" borderId="301" xfId="22" applyNumberFormat="1" applyFont="1" applyBorder="1" applyAlignment="1" applyProtection="1">
      <alignment horizontal="center" vertical="center"/>
    </xf>
    <xf numFmtId="0" fontId="265" fillId="0" borderId="195" xfId="22" applyNumberFormat="1" applyFont="1" applyBorder="1" applyAlignment="1" applyProtection="1">
      <alignment horizontal="center" vertical="center"/>
    </xf>
    <xf numFmtId="0" fontId="265" fillId="0" borderId="288" xfId="22" applyNumberFormat="1" applyFont="1" applyBorder="1" applyAlignment="1" applyProtection="1">
      <alignment horizontal="center" vertical="center"/>
    </xf>
    <xf numFmtId="0" fontId="265" fillId="0" borderId="300" xfId="22" applyNumberFormat="1" applyFont="1" applyBorder="1" applyAlignment="1" applyProtection="1">
      <alignment horizontal="center" vertical="center"/>
    </xf>
    <xf numFmtId="49" fontId="54" fillId="0" borderId="289" xfId="0" applyNumberFormat="1" applyFont="1" applyFill="1" applyBorder="1" applyAlignment="1">
      <alignment horizontal="distributed" vertical="center" indent="2"/>
    </xf>
    <xf numFmtId="49" fontId="54" fillId="0" borderId="317" xfId="0" applyNumberFormat="1" applyFont="1" applyFill="1" applyBorder="1" applyAlignment="1">
      <alignment horizontal="distributed" vertical="center" indent="3"/>
    </xf>
    <xf numFmtId="49" fontId="265" fillId="0" borderId="288" xfId="22" applyNumberFormat="1" applyFont="1" applyFill="1" applyBorder="1" applyAlignment="1" applyProtection="1">
      <alignment horizontal="center" vertical="center"/>
    </xf>
    <xf numFmtId="0" fontId="1" fillId="0" borderId="0" xfId="68">
      <alignment vertical="center"/>
    </xf>
    <xf numFmtId="0" fontId="147" fillId="0" borderId="0" xfId="68" applyFont="1" applyAlignment="1">
      <alignment horizontal="left" vertical="center"/>
    </xf>
    <xf numFmtId="0" fontId="125" fillId="0" borderId="0" xfId="68" applyFont="1" applyAlignment="1">
      <alignment horizontal="right" vertical="center"/>
    </xf>
    <xf numFmtId="0" fontId="131" fillId="0" borderId="0" xfId="68" applyFont="1" applyAlignment="1">
      <alignment horizontal="right" vertical="center"/>
    </xf>
    <xf numFmtId="178" fontId="125" fillId="0" borderId="0" xfId="68" applyNumberFormat="1" applyFont="1" applyAlignment="1">
      <alignment horizontal="right" vertical="center"/>
    </xf>
    <xf numFmtId="0" fontId="147" fillId="0" borderId="0" xfId="68" applyFont="1" applyAlignment="1">
      <alignment vertical="center"/>
    </xf>
    <xf numFmtId="0" fontId="256" fillId="0" borderId="0" xfId="68" applyFont="1" applyAlignment="1">
      <alignment horizontal="left" vertical="center"/>
    </xf>
    <xf numFmtId="0" fontId="1" fillId="0" borderId="43" xfId="68" applyBorder="1">
      <alignment vertical="center"/>
    </xf>
    <xf numFmtId="0" fontId="1" fillId="0" borderId="42" xfId="68" applyBorder="1">
      <alignment vertical="center"/>
    </xf>
    <xf numFmtId="0" fontId="1" fillId="0" borderId="41" xfId="68" applyBorder="1">
      <alignment vertical="center"/>
    </xf>
    <xf numFmtId="0" fontId="134" fillId="0" borderId="0" xfId="68" applyFont="1" applyAlignment="1">
      <alignment horizontal="center" vertical="center"/>
    </xf>
    <xf numFmtId="0" fontId="1" fillId="0" borderId="40" xfId="68" applyBorder="1">
      <alignment vertical="center"/>
    </xf>
    <xf numFmtId="0" fontId="258" fillId="0" borderId="0" xfId="68" applyFont="1" applyBorder="1" applyAlignment="1">
      <alignment horizontal="right" vertical="center"/>
    </xf>
    <xf numFmtId="0" fontId="122" fillId="0" borderId="0" xfId="68" applyFont="1" applyBorder="1">
      <alignment vertical="center"/>
    </xf>
    <xf numFmtId="0" fontId="1" fillId="0" borderId="0" xfId="68" applyBorder="1" applyAlignment="1">
      <alignment vertical="center"/>
    </xf>
    <xf numFmtId="0" fontId="1" fillId="0" borderId="39" xfId="68" applyBorder="1">
      <alignment vertical="center"/>
    </xf>
    <xf numFmtId="178" fontId="134" fillId="0" borderId="0" xfId="68" applyNumberFormat="1" applyFont="1" applyFill="1" applyBorder="1" applyAlignment="1">
      <alignment horizontal="right" vertical="center" wrapText="1"/>
    </xf>
    <xf numFmtId="0" fontId="122" fillId="0" borderId="40" xfId="68" applyFont="1" applyBorder="1">
      <alignment vertical="center"/>
    </xf>
    <xf numFmtId="0" fontId="258" fillId="0" borderId="0" xfId="68" applyFont="1" applyBorder="1">
      <alignment vertical="center"/>
    </xf>
    <xf numFmtId="0" fontId="120" fillId="0" borderId="0" xfId="68" applyFont="1">
      <alignment vertical="center"/>
    </xf>
    <xf numFmtId="0" fontId="120" fillId="0" borderId="0" xfId="68" applyFont="1" applyBorder="1" applyAlignment="1">
      <alignment vertical="center" wrapText="1"/>
    </xf>
    <xf numFmtId="0" fontId="1" fillId="0" borderId="0" xfId="68" applyBorder="1">
      <alignment vertical="center"/>
    </xf>
    <xf numFmtId="0" fontId="120" fillId="0" borderId="247" xfId="68" applyFont="1" applyBorder="1" applyAlignment="1">
      <alignment vertical="center" wrapText="1"/>
    </xf>
    <xf numFmtId="0" fontId="120" fillId="0" borderId="0" xfId="68" applyFont="1" applyAlignment="1">
      <alignment horizontal="left" vertical="center" wrapText="1"/>
    </xf>
    <xf numFmtId="0" fontId="121" fillId="0" borderId="0" xfId="68" applyFont="1" applyAlignment="1">
      <alignment horizontal="left" vertical="center" wrapText="1"/>
    </xf>
    <xf numFmtId="0" fontId="121" fillId="0" borderId="0" xfId="68" applyFont="1">
      <alignment vertical="center"/>
    </xf>
    <xf numFmtId="0" fontId="121" fillId="0" borderId="0" xfId="68" applyFont="1" applyBorder="1" applyAlignment="1">
      <alignment vertical="center"/>
    </xf>
    <xf numFmtId="0" fontId="121" fillId="0" borderId="0" xfId="68" applyFont="1" applyBorder="1" applyAlignment="1">
      <alignment vertical="center" wrapText="1"/>
    </xf>
    <xf numFmtId="0" fontId="144" fillId="0" borderId="0" xfId="68" applyFont="1" applyFill="1" applyBorder="1" applyAlignment="1">
      <alignment horizontal="center" vertical="center" wrapText="1"/>
    </xf>
    <xf numFmtId="0" fontId="144" fillId="0" borderId="0" xfId="68" applyFont="1" applyFill="1" applyBorder="1" applyAlignment="1">
      <alignment vertical="center" wrapText="1"/>
    </xf>
    <xf numFmtId="0" fontId="141" fillId="0" borderId="474" xfId="68" applyFont="1" applyBorder="1" applyAlignment="1">
      <alignment horizontal="justify" vertical="center" wrapText="1"/>
    </xf>
    <xf numFmtId="0" fontId="144" fillId="14" borderId="475" xfId="68" applyFont="1" applyFill="1" applyBorder="1" applyAlignment="1">
      <alignment horizontal="center" vertical="center" wrapText="1"/>
    </xf>
    <xf numFmtId="0" fontId="144" fillId="14" borderId="475" xfId="68" applyFont="1" applyFill="1" applyBorder="1" applyAlignment="1">
      <alignment vertical="center" wrapText="1"/>
    </xf>
    <xf numFmtId="0" fontId="144" fillId="14" borderId="405" xfId="68" applyFont="1" applyFill="1" applyBorder="1" applyAlignment="1">
      <alignment vertical="center" wrapText="1"/>
    </xf>
    <xf numFmtId="0" fontId="120" fillId="0" borderId="0" xfId="68" applyFont="1" applyAlignment="1">
      <alignment vertical="center" wrapText="1"/>
    </xf>
    <xf numFmtId="0" fontId="144" fillId="0" borderId="405" xfId="68" applyFont="1" applyBorder="1" applyAlignment="1">
      <alignment horizontal="center" vertical="center" wrapText="1"/>
    </xf>
    <xf numFmtId="0" fontId="141" fillId="0" borderId="405" xfId="68" applyFont="1" applyBorder="1" applyAlignment="1">
      <alignment horizontal="left" vertical="center" wrapText="1"/>
    </xf>
    <xf numFmtId="0" fontId="141" fillId="0" borderId="405" xfId="68" applyFont="1" applyBorder="1" applyAlignment="1">
      <alignment horizontal="center" vertical="center" wrapText="1"/>
    </xf>
    <xf numFmtId="0" fontId="1" fillId="0" borderId="0" xfId="68" applyAlignment="1">
      <alignment vertical="center"/>
    </xf>
    <xf numFmtId="0" fontId="144" fillId="14" borderId="405" xfId="68" applyFont="1" applyFill="1" applyBorder="1" applyAlignment="1">
      <alignment horizontal="left" vertical="center" wrapText="1"/>
    </xf>
    <xf numFmtId="0" fontId="120" fillId="0" borderId="0" xfId="68" applyFont="1" applyAlignment="1">
      <alignment vertical="center"/>
    </xf>
    <xf numFmtId="0" fontId="1" fillId="0" borderId="0" xfId="68" applyAlignment="1">
      <alignment vertical="center" wrapText="1"/>
    </xf>
    <xf numFmtId="0" fontId="144" fillId="14" borderId="405" xfId="68" applyFont="1" applyFill="1" applyBorder="1" applyAlignment="1">
      <alignment horizontal="center" vertical="center" wrapText="1"/>
    </xf>
    <xf numFmtId="0" fontId="1" fillId="0" borderId="37" xfId="68" applyBorder="1">
      <alignment vertical="center"/>
    </xf>
    <xf numFmtId="0" fontId="141" fillId="0" borderId="37" xfId="68" applyFont="1" applyBorder="1" applyAlignment="1">
      <alignment horizontal="center" vertical="center" wrapText="1"/>
    </xf>
    <xf numFmtId="0" fontId="140" fillId="0" borderId="0" xfId="68" applyFont="1" applyAlignment="1">
      <alignment horizontal="center" vertical="center"/>
    </xf>
    <xf numFmtId="0" fontId="239" fillId="0" borderId="0" xfId="68" applyFont="1">
      <alignment vertical="center"/>
    </xf>
    <xf numFmtId="0" fontId="238" fillId="0" borderId="0" xfId="68" applyFont="1" applyAlignment="1">
      <alignment horizontal="left" vertical="center"/>
    </xf>
    <xf numFmtId="49" fontId="19" fillId="0" borderId="37" xfId="0" applyNumberFormat="1" applyFont="1" applyBorder="1" applyAlignment="1">
      <alignment horizontal="left" vertical="center" wrapText="1"/>
    </xf>
    <xf numFmtId="49" fontId="19" fillId="0" borderId="37" xfId="0" applyNumberFormat="1" applyFont="1" applyBorder="1" applyAlignment="1">
      <alignment horizontal="left" vertical="center"/>
    </xf>
    <xf numFmtId="49" fontId="19" fillId="0" borderId="37" xfId="22" applyNumberFormat="1" applyFont="1" applyBorder="1" applyAlignment="1" applyProtection="1">
      <alignment horizontal="left" vertical="center" wrapText="1" indent="1"/>
    </xf>
    <xf numFmtId="49" fontId="160" fillId="0" borderId="0" xfId="0" applyNumberFormat="1" applyFont="1" applyAlignment="1">
      <alignment horizontal="center" vertical="center"/>
    </xf>
    <xf numFmtId="49" fontId="19" fillId="0" borderId="37" xfId="22" applyNumberFormat="1" applyFont="1" applyBorder="1" applyAlignment="1" applyProtection="1">
      <alignment horizontal="center" vertical="center" wrapText="1"/>
    </xf>
    <xf numFmtId="49" fontId="54" fillId="8" borderId="37" xfId="0" applyNumberFormat="1" applyFont="1" applyFill="1" applyBorder="1" applyAlignment="1">
      <alignment horizontal="center" vertical="center"/>
    </xf>
    <xf numFmtId="49" fontId="19" fillId="0" borderId="75" xfId="0" applyNumberFormat="1" applyFont="1" applyBorder="1" applyAlignment="1">
      <alignment horizontal="center" vertical="center"/>
    </xf>
    <xf numFmtId="49" fontId="19" fillId="0" borderId="67" xfId="0" applyNumberFormat="1" applyFont="1" applyBorder="1" applyAlignment="1">
      <alignment horizontal="center" vertical="center"/>
    </xf>
    <xf numFmtId="49" fontId="19" fillId="0" borderId="71" xfId="0" applyNumberFormat="1" applyFont="1" applyBorder="1" applyAlignment="1">
      <alignment horizontal="center" vertical="center"/>
    </xf>
    <xf numFmtId="49" fontId="48" fillId="0" borderId="0" xfId="0" applyNumberFormat="1" applyFont="1" applyBorder="1" applyAlignment="1">
      <alignment horizontal="center" vertical="center"/>
    </xf>
    <xf numFmtId="49" fontId="19" fillId="0" borderId="77" xfId="0" applyNumberFormat="1" applyFont="1" applyBorder="1" applyAlignment="1">
      <alignment horizontal="center" vertical="center"/>
    </xf>
    <xf numFmtId="49" fontId="19" fillId="0" borderId="78" xfId="0" applyNumberFormat="1" applyFont="1" applyBorder="1" applyAlignment="1">
      <alignment horizontal="center" vertical="center"/>
    </xf>
    <xf numFmtId="0" fontId="42" fillId="0" borderId="0" xfId="0" applyFont="1" applyBorder="1" applyAlignment="1">
      <alignment vertical="center"/>
    </xf>
    <xf numFmtId="49" fontId="265" fillId="0" borderId="66" xfId="22" applyNumberFormat="1" applyFont="1" applyBorder="1" applyAlignment="1" applyProtection="1">
      <alignment horizontal="center" vertical="center"/>
    </xf>
    <xf numFmtId="49" fontId="265" fillId="0" borderId="67" xfId="22" applyNumberFormat="1" applyFont="1" applyBorder="1" applyAlignment="1" applyProtection="1">
      <alignment horizontal="center" vertical="center"/>
    </xf>
    <xf numFmtId="49" fontId="19" fillId="0" borderId="66" xfId="0" applyNumberFormat="1" applyFont="1" applyBorder="1" applyAlignment="1">
      <alignment horizontal="distributed" vertical="center" indent="2"/>
    </xf>
    <xf numFmtId="49" fontId="19" fillId="0" borderId="67" xfId="0" applyNumberFormat="1" applyFont="1" applyBorder="1" applyAlignment="1">
      <alignment horizontal="distributed" vertical="center" indent="2"/>
    </xf>
    <xf numFmtId="49" fontId="19" fillId="0" borderId="75" xfId="0" applyNumberFormat="1" applyFont="1" applyBorder="1" applyAlignment="1">
      <alignment horizontal="center" vertical="center" wrapText="1"/>
    </xf>
    <xf numFmtId="49" fontId="19" fillId="0" borderId="67" xfId="0" applyNumberFormat="1" applyFont="1" applyBorder="1" applyAlignment="1">
      <alignment horizontal="center" vertical="center" wrapText="1"/>
    </xf>
    <xf numFmtId="49" fontId="19" fillId="0" borderId="71" xfId="0" applyNumberFormat="1" applyFont="1" applyBorder="1" applyAlignment="1">
      <alignment horizontal="center" vertical="center" wrapText="1"/>
    </xf>
    <xf numFmtId="49" fontId="19" fillId="0" borderId="236" xfId="0" applyNumberFormat="1" applyFont="1" applyBorder="1" applyAlignment="1">
      <alignment horizontal="center" vertical="center"/>
    </xf>
    <xf numFmtId="49" fontId="19" fillId="0" borderId="257" xfId="0" applyNumberFormat="1" applyFont="1" applyBorder="1" applyAlignment="1">
      <alignment horizontal="center" vertical="center"/>
    </xf>
    <xf numFmtId="49" fontId="19" fillId="0" borderId="349" xfId="0" applyNumberFormat="1" applyFont="1" applyBorder="1" applyAlignment="1">
      <alignment horizontal="center" vertical="center"/>
    </xf>
    <xf numFmtId="49" fontId="19" fillId="0" borderId="27"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191" xfId="0" applyNumberFormat="1" applyFont="1" applyBorder="1" applyAlignment="1">
      <alignment horizontal="center" vertical="center"/>
    </xf>
    <xf numFmtId="49" fontId="42" fillId="0" borderId="0" xfId="0" applyNumberFormat="1" applyFont="1" applyAlignment="1">
      <alignment vertical="center"/>
    </xf>
    <xf numFmtId="49" fontId="43" fillId="0" borderId="0" xfId="0" applyNumberFormat="1" applyFont="1" applyAlignment="1">
      <alignment vertical="center"/>
    </xf>
    <xf numFmtId="49" fontId="24" fillId="0" borderId="0" xfId="0" applyNumberFormat="1" applyFont="1" applyBorder="1" applyAlignment="1">
      <alignment vertical="center" wrapText="1"/>
    </xf>
    <xf numFmtId="49" fontId="24" fillId="0" borderId="0" xfId="0" applyNumberFormat="1" applyFont="1" applyBorder="1" applyAlignment="1">
      <alignment vertical="center"/>
    </xf>
    <xf numFmtId="49" fontId="21" fillId="2" borderId="202" xfId="0" applyNumberFormat="1" applyFont="1" applyFill="1" applyBorder="1" applyAlignment="1">
      <alignment horizontal="center" vertical="center" wrapText="1"/>
    </xf>
    <xf numFmtId="49" fontId="21" fillId="2" borderId="205" xfId="0" applyNumberFormat="1" applyFont="1" applyFill="1" applyBorder="1" applyAlignment="1">
      <alignment horizontal="center" vertical="center" wrapText="1"/>
    </xf>
    <xf numFmtId="49" fontId="47" fillId="2" borderId="203" xfId="0" applyNumberFormat="1" applyFont="1" applyFill="1" applyBorder="1" applyAlignment="1">
      <alignment horizontal="center" vertical="center" wrapText="1"/>
    </xf>
    <xf numFmtId="49" fontId="47" fillId="2" borderId="46" xfId="0" applyNumberFormat="1" applyFont="1" applyFill="1" applyBorder="1" applyAlignment="1">
      <alignment horizontal="center" vertical="center" wrapText="1"/>
    </xf>
    <xf numFmtId="49" fontId="47" fillId="2" borderId="204" xfId="0" applyNumberFormat="1" applyFont="1" applyFill="1" applyBorder="1" applyAlignment="1">
      <alignment horizontal="center" vertical="center" wrapText="1"/>
    </xf>
    <xf numFmtId="49" fontId="47" fillId="2" borderId="207" xfId="0" applyNumberFormat="1" applyFont="1" applyFill="1" applyBorder="1" applyAlignment="1">
      <alignment horizontal="center" vertical="center" wrapText="1"/>
    </xf>
    <xf numFmtId="49" fontId="47" fillId="2" borderId="126" xfId="0" applyNumberFormat="1" applyFont="1" applyFill="1" applyBorder="1" applyAlignment="1">
      <alignment horizontal="center" vertical="center" wrapText="1"/>
    </xf>
    <xf numFmtId="49" fontId="47" fillId="2" borderId="127" xfId="0" applyNumberFormat="1" applyFont="1" applyFill="1" applyBorder="1" applyAlignment="1">
      <alignment horizontal="center" vertical="center" wrapText="1"/>
    </xf>
    <xf numFmtId="49" fontId="47" fillId="2" borderId="206" xfId="0" applyNumberFormat="1" applyFont="1" applyFill="1" applyBorder="1" applyAlignment="1">
      <alignment horizontal="center" vertical="center" wrapText="1"/>
    </xf>
    <xf numFmtId="3" fontId="47" fillId="0" borderId="219" xfId="0" applyNumberFormat="1" applyFont="1" applyBorder="1" applyAlignment="1">
      <alignment horizontal="left" vertical="center" wrapText="1" indent="1"/>
    </xf>
    <xf numFmtId="3" fontId="47" fillId="0" borderId="261" xfId="0" applyNumberFormat="1" applyFont="1" applyBorder="1" applyAlignment="1">
      <alignment horizontal="left" vertical="center" wrapText="1" indent="1"/>
    </xf>
    <xf numFmtId="49" fontId="47" fillId="0" borderId="208" xfId="0" applyNumberFormat="1" applyFont="1" applyFill="1" applyBorder="1" applyAlignment="1">
      <alignment horizontal="center" vertical="center" wrapText="1"/>
    </xf>
    <xf numFmtId="49" fontId="47" fillId="0" borderId="209" xfId="0" applyNumberFormat="1" applyFont="1" applyFill="1" applyBorder="1" applyAlignment="1">
      <alignment horizontal="center" vertical="center" wrapText="1"/>
    </xf>
    <xf numFmtId="3" fontId="47" fillId="0" borderId="210" xfId="0" applyNumberFormat="1" applyFont="1" applyFill="1" applyBorder="1" applyAlignment="1">
      <alignment horizontal="left" vertical="center" wrapText="1" indent="1"/>
    </xf>
    <xf numFmtId="3" fontId="47" fillId="0" borderId="211" xfId="0" applyNumberFormat="1" applyFont="1" applyFill="1" applyBorder="1" applyAlignment="1">
      <alignment horizontal="left" vertical="center" wrapText="1" indent="1"/>
    </xf>
    <xf numFmtId="3" fontId="47" fillId="0" borderId="212" xfId="0" applyNumberFormat="1" applyFont="1" applyFill="1" applyBorder="1" applyAlignment="1">
      <alignment horizontal="left" vertical="center" wrapText="1" indent="1"/>
    </xf>
    <xf numFmtId="49" fontId="47" fillId="0" borderId="214" xfId="0" applyNumberFormat="1" applyFont="1" applyFill="1" applyBorder="1" applyAlignment="1">
      <alignment horizontal="center" vertical="center" wrapText="1"/>
    </xf>
    <xf numFmtId="49" fontId="47" fillId="0" borderId="255" xfId="0" applyNumberFormat="1" applyFont="1" applyFill="1" applyBorder="1" applyAlignment="1">
      <alignment horizontal="center" vertical="center" wrapText="1"/>
    </xf>
    <xf numFmtId="3" fontId="47" fillId="0" borderId="259" xfId="0" applyNumberFormat="1" applyFont="1" applyFill="1" applyBorder="1" applyAlignment="1">
      <alignment horizontal="left" vertical="center" wrapText="1" indent="1"/>
    </xf>
    <xf numFmtId="3" fontId="47" fillId="0" borderId="256" xfId="0" applyNumberFormat="1" applyFont="1" applyFill="1" applyBorder="1" applyAlignment="1">
      <alignment horizontal="left" vertical="center" wrapText="1" indent="1"/>
    </xf>
    <xf numFmtId="3" fontId="47" fillId="0" borderId="260" xfId="0" applyNumberFormat="1" applyFont="1" applyFill="1" applyBorder="1" applyAlignment="1">
      <alignment horizontal="left" vertical="center" wrapText="1" indent="1"/>
    </xf>
    <xf numFmtId="3" fontId="47" fillId="0" borderId="80" xfId="0" applyNumberFormat="1" applyFont="1" applyBorder="1" applyAlignment="1">
      <alignment horizontal="left" wrapText="1" indent="1"/>
    </xf>
    <xf numFmtId="3" fontId="47" fillId="0" borderId="0" xfId="0" applyNumberFormat="1" applyFont="1" applyBorder="1" applyAlignment="1">
      <alignment horizontal="left" wrapText="1" indent="1"/>
    </xf>
    <xf numFmtId="3" fontId="47" fillId="0" borderId="81" xfId="0" applyNumberFormat="1" applyFont="1" applyBorder="1" applyAlignment="1">
      <alignment horizontal="left" wrapText="1" indent="1"/>
    </xf>
    <xf numFmtId="3" fontId="47" fillId="0" borderId="37" xfId="0" applyNumberFormat="1" applyFont="1" applyBorder="1" applyAlignment="1">
      <alignment horizontal="center" vertical="center" wrapText="1"/>
    </xf>
    <xf numFmtId="3" fontId="47" fillId="0" borderId="37" xfId="0" applyNumberFormat="1" applyFont="1" applyBorder="1" applyAlignment="1">
      <alignment horizontal="left" vertical="center" wrapText="1" indent="1"/>
    </xf>
    <xf numFmtId="49" fontId="47" fillId="0" borderId="216" xfId="0" applyNumberFormat="1" applyFont="1" applyFill="1" applyBorder="1" applyAlignment="1">
      <alignment horizontal="center" vertical="center" wrapText="1"/>
    </xf>
    <xf numFmtId="49" fontId="47" fillId="0" borderId="190" xfId="0" applyNumberFormat="1" applyFont="1" applyFill="1" applyBorder="1" applyAlignment="1">
      <alignment horizontal="center" vertical="center" wrapText="1"/>
    </xf>
    <xf numFmtId="3" fontId="47" fillId="0" borderId="34" xfId="0" applyNumberFormat="1" applyFont="1" applyFill="1" applyBorder="1" applyAlignment="1">
      <alignment horizontal="left" vertical="center" wrapText="1" indent="1"/>
    </xf>
    <xf numFmtId="3" fontId="47" fillId="0" borderId="186" xfId="0" applyNumberFormat="1" applyFont="1" applyFill="1" applyBorder="1" applyAlignment="1">
      <alignment horizontal="left" vertical="center" wrapText="1" indent="1"/>
    </xf>
    <xf numFmtId="3" fontId="47" fillId="0" borderId="90" xfId="0" applyNumberFormat="1" applyFont="1" applyFill="1" applyBorder="1" applyAlignment="1">
      <alignment horizontal="left" vertical="center" wrapText="1" indent="1"/>
    </xf>
    <xf numFmtId="3" fontId="47" fillId="0" borderId="82" xfId="0" applyNumberFormat="1" applyFont="1" applyBorder="1" applyAlignment="1">
      <alignment horizontal="left" vertical="center" wrapText="1" indent="1"/>
    </xf>
    <xf numFmtId="3" fontId="47" fillId="0" borderId="247" xfId="0" applyNumberFormat="1" applyFont="1" applyBorder="1" applyAlignment="1">
      <alignment horizontal="left" vertical="center" wrapText="1" indent="1"/>
    </xf>
    <xf numFmtId="3" fontId="47" fillId="0" borderId="79" xfId="0" applyNumberFormat="1" applyFont="1" applyBorder="1" applyAlignment="1">
      <alignment horizontal="left" vertical="center" wrapText="1" indent="1"/>
    </xf>
    <xf numFmtId="3" fontId="47" fillId="0" borderId="222" xfId="0" applyNumberFormat="1" applyFont="1" applyBorder="1" applyAlignment="1">
      <alignment horizontal="left" vertical="center" wrapText="1" indent="1"/>
    </xf>
    <xf numFmtId="3" fontId="47" fillId="0" borderId="223" xfId="0" applyNumberFormat="1" applyFont="1" applyBorder="1" applyAlignment="1">
      <alignment horizontal="left" vertical="center" wrapText="1" indent="1"/>
    </xf>
    <xf numFmtId="3" fontId="47" fillId="0" borderId="224" xfId="0" applyNumberFormat="1" applyFont="1" applyBorder="1" applyAlignment="1">
      <alignment horizontal="left" vertical="center" wrapText="1" indent="1"/>
    </xf>
    <xf numFmtId="3" fontId="47" fillId="0" borderId="80" xfId="0" applyNumberFormat="1" applyFont="1" applyBorder="1" applyAlignment="1">
      <alignment horizontal="left" vertical="center" wrapText="1" indent="1"/>
    </xf>
    <xf numFmtId="3" fontId="47" fillId="0" borderId="0" xfId="0" applyNumberFormat="1" applyFont="1" applyBorder="1" applyAlignment="1">
      <alignment horizontal="left" vertical="center" wrapText="1" indent="1"/>
    </xf>
    <xf numFmtId="3" fontId="47" fillId="0" borderId="81" xfId="0" applyNumberFormat="1" applyFont="1" applyBorder="1" applyAlignment="1">
      <alignment horizontal="left" vertical="center" wrapText="1" indent="1"/>
    </xf>
    <xf numFmtId="3" fontId="47" fillId="0" borderId="83" xfId="0" applyNumberFormat="1" applyFont="1" applyBorder="1" applyAlignment="1">
      <alignment horizontal="left" vertical="center" wrapText="1" indent="1"/>
    </xf>
    <xf numFmtId="3" fontId="47" fillId="0" borderId="189" xfId="0" applyNumberFormat="1" applyFont="1" applyBorder="1" applyAlignment="1">
      <alignment horizontal="left" vertical="center" wrapText="1" indent="1"/>
    </xf>
    <xf numFmtId="3" fontId="47" fillId="0" borderId="84" xfId="0" applyNumberFormat="1" applyFont="1" applyBorder="1" applyAlignment="1">
      <alignment horizontal="left" vertical="center" wrapText="1" indent="1"/>
    </xf>
    <xf numFmtId="3" fontId="47" fillId="0" borderId="264" xfId="0" applyNumberFormat="1" applyFont="1" applyBorder="1" applyAlignment="1">
      <alignment horizontal="left" vertical="center" wrapText="1" indent="1"/>
    </xf>
    <xf numFmtId="3" fontId="47" fillId="0" borderId="265" xfId="0" applyNumberFormat="1" applyFont="1" applyBorder="1" applyAlignment="1">
      <alignment horizontal="left" vertical="center" wrapText="1" indent="1"/>
    </xf>
    <xf numFmtId="3" fontId="47" fillId="0" borderId="266" xfId="0" applyNumberFormat="1" applyFont="1" applyBorder="1" applyAlignment="1">
      <alignment horizontal="left" vertical="center" wrapText="1" indent="1"/>
    </xf>
    <xf numFmtId="49" fontId="47" fillId="0" borderId="414" xfId="0" applyNumberFormat="1" applyFont="1" applyBorder="1" applyAlignment="1">
      <alignment horizontal="left" vertical="center" wrapText="1"/>
    </xf>
    <xf numFmtId="49" fontId="47" fillId="0" borderId="226" xfId="0" applyNumberFormat="1" applyFont="1" applyBorder="1" applyAlignment="1">
      <alignment horizontal="left" vertical="center" wrapText="1"/>
    </xf>
    <xf numFmtId="49" fontId="47" fillId="0" borderId="228" xfId="0" applyNumberFormat="1" applyFont="1" applyBorder="1" applyAlignment="1">
      <alignment horizontal="left" vertical="center" wrapText="1"/>
    </xf>
    <xf numFmtId="49" fontId="47" fillId="0" borderId="225" xfId="0" applyNumberFormat="1" applyFont="1" applyBorder="1" applyAlignment="1">
      <alignment horizontal="center" vertical="center" wrapText="1"/>
    </xf>
    <xf numFmtId="49" fontId="47" fillId="0" borderId="268" xfId="0" applyNumberFormat="1" applyFont="1" applyBorder="1" applyAlignment="1">
      <alignment horizontal="center" vertical="center" wrapText="1"/>
    </xf>
    <xf numFmtId="49" fontId="47" fillId="0" borderId="226" xfId="0" applyNumberFormat="1" applyFont="1" applyBorder="1" applyAlignment="1">
      <alignment horizontal="left" vertical="center" wrapText="1" indent="1"/>
    </xf>
    <xf numFmtId="3" fontId="47" fillId="0" borderId="37" xfId="0" applyNumberFormat="1" applyFont="1" applyBorder="1" applyAlignment="1">
      <alignment vertical="center" wrapText="1"/>
    </xf>
    <xf numFmtId="3" fontId="47" fillId="0" borderId="83" xfId="0" applyNumberFormat="1" applyFont="1" applyBorder="1" applyAlignment="1">
      <alignment vertical="center" wrapText="1"/>
    </xf>
    <xf numFmtId="3" fontId="47" fillId="0" borderId="189" xfId="0" applyNumberFormat="1" applyFont="1" applyBorder="1" applyAlignment="1">
      <alignment vertical="center" wrapText="1"/>
    </xf>
    <xf numFmtId="3" fontId="47" fillId="0" borderId="84" xfId="0" applyNumberFormat="1" applyFont="1" applyBorder="1" applyAlignment="1">
      <alignment vertical="center" wrapText="1"/>
    </xf>
    <xf numFmtId="49" fontId="24" fillId="0" borderId="41" xfId="0" applyNumberFormat="1" applyFont="1" applyBorder="1" applyAlignment="1">
      <alignment horizontal="center" vertical="center" wrapText="1"/>
    </xf>
    <xf numFmtId="49" fontId="24" fillId="0" borderId="42" xfId="0" applyNumberFormat="1" applyFont="1" applyBorder="1" applyAlignment="1">
      <alignment horizontal="center" vertical="center" wrapText="1"/>
    </xf>
    <xf numFmtId="49" fontId="24" fillId="0" borderId="229" xfId="0" applyNumberFormat="1" applyFont="1" applyBorder="1" applyAlignment="1">
      <alignment horizontal="center" vertical="center" wrapText="1"/>
    </xf>
    <xf numFmtId="49" fontId="47" fillId="0" borderId="230" xfId="0" quotePrefix="1" applyNumberFormat="1" applyFont="1" applyBorder="1" applyAlignment="1">
      <alignment horizontal="left" vertical="center" wrapText="1" indent="8"/>
    </xf>
    <xf numFmtId="49" fontId="47" fillId="0" borderId="151" xfId="0" quotePrefix="1" applyNumberFormat="1" applyFont="1" applyBorder="1" applyAlignment="1">
      <alignment horizontal="left" vertical="center" wrapText="1" indent="8"/>
    </xf>
    <xf numFmtId="49" fontId="47" fillId="0" borderId="231" xfId="0" quotePrefix="1" applyNumberFormat="1" applyFont="1" applyBorder="1" applyAlignment="1">
      <alignment horizontal="left" vertical="center" wrapText="1" indent="8"/>
    </xf>
    <xf numFmtId="49" fontId="24" fillId="0" borderId="269" xfId="0" applyNumberFormat="1" applyFont="1" applyBorder="1" applyAlignment="1">
      <alignment vertical="center" wrapText="1"/>
    </xf>
    <xf numFmtId="0" fontId="21" fillId="0" borderId="261" xfId="0" applyFont="1" applyBorder="1" applyAlignment="1">
      <alignment horizontal="left" vertical="center" wrapText="1" indent="1"/>
    </xf>
    <xf numFmtId="3" fontId="47" fillId="0" borderId="263" xfId="0" applyNumberFormat="1" applyFont="1" applyBorder="1" applyAlignment="1">
      <alignment horizontal="left" vertical="center" wrapText="1" indent="1"/>
    </xf>
    <xf numFmtId="3" fontId="47" fillId="0" borderId="233" xfId="0" applyNumberFormat="1" applyFont="1" applyBorder="1" applyAlignment="1">
      <alignment horizontal="left" vertical="center" wrapText="1" indent="1"/>
    </xf>
    <xf numFmtId="0" fontId="21" fillId="0" borderId="233" xfId="0" applyFont="1" applyBorder="1" applyAlignment="1">
      <alignment horizontal="left" vertical="center" wrapText="1" indent="1"/>
    </xf>
    <xf numFmtId="49" fontId="47" fillId="0" borderId="347" xfId="0" applyNumberFormat="1" applyFont="1" applyBorder="1" applyAlignment="1">
      <alignment horizontal="center" vertical="center" wrapText="1"/>
    </xf>
    <xf numFmtId="49" fontId="47" fillId="0" borderId="348" xfId="0" applyNumberFormat="1" applyFont="1" applyBorder="1" applyAlignment="1">
      <alignment horizontal="center" vertical="center" wrapText="1"/>
    </xf>
    <xf numFmtId="49" fontId="24" fillId="0" borderId="218" xfId="0" applyNumberFormat="1" applyFont="1" applyBorder="1" applyAlignment="1">
      <alignment horizontal="center" vertical="center" textRotation="255" wrapText="1"/>
    </xf>
    <xf numFmtId="49" fontId="24" fillId="0" borderId="221" xfId="0" applyNumberFormat="1" applyFont="1" applyBorder="1" applyAlignment="1">
      <alignment horizontal="center" vertical="center" textRotation="255" wrapText="1"/>
    </xf>
    <xf numFmtId="49" fontId="24" fillId="0" borderId="227" xfId="0" applyNumberFormat="1" applyFont="1" applyBorder="1" applyAlignment="1">
      <alignment horizontal="center" vertical="center" textRotation="255" wrapText="1"/>
    </xf>
    <xf numFmtId="3" fontId="47" fillId="0" borderId="345" xfId="0" applyNumberFormat="1" applyFont="1" applyBorder="1" applyAlignment="1">
      <alignment horizontal="left" vertical="center" wrapText="1" indent="1"/>
    </xf>
    <xf numFmtId="49" fontId="47" fillId="0" borderId="138" xfId="0" applyNumberFormat="1" applyFont="1" applyBorder="1" applyAlignment="1">
      <alignment horizontal="center" vertical="center" wrapText="1"/>
    </xf>
    <xf numFmtId="49" fontId="47" fillId="0" borderId="84" xfId="0" applyNumberFormat="1" applyFont="1" applyBorder="1" applyAlignment="1">
      <alignment horizontal="center" vertical="center" wrapText="1"/>
    </xf>
    <xf numFmtId="49" fontId="47" fillId="0" borderId="247" xfId="0" applyNumberFormat="1" applyFont="1" applyBorder="1" applyAlignment="1">
      <alignment horizontal="center" vertical="center" wrapText="1"/>
    </xf>
    <xf numFmtId="49" fontId="47" fillId="0" borderId="79" xfId="0" applyNumberFormat="1" applyFont="1" applyBorder="1" applyAlignment="1">
      <alignment horizontal="center" vertical="center" wrapText="1"/>
    </xf>
    <xf numFmtId="49" fontId="47" fillId="0" borderId="0" xfId="0" applyNumberFormat="1" applyFont="1" applyBorder="1" applyAlignment="1">
      <alignment horizontal="center" vertical="center" wrapText="1"/>
    </xf>
    <xf numFmtId="49" fontId="47" fillId="0" borderId="81" xfId="0" applyNumberFormat="1" applyFont="1" applyBorder="1" applyAlignment="1">
      <alignment horizontal="center" vertical="center" wrapText="1"/>
    </xf>
    <xf numFmtId="0" fontId="24" fillId="0" borderId="4" xfId="0" applyFont="1" applyBorder="1" applyAlignment="1">
      <alignment horizontal="center" vertical="center"/>
    </xf>
    <xf numFmtId="0" fontId="24" fillId="0" borderId="14" xfId="0" applyFont="1" applyBorder="1" applyAlignment="1">
      <alignment horizontal="center" vertical="center"/>
    </xf>
    <xf numFmtId="0" fontId="21" fillId="0" borderId="237" xfId="0" applyFont="1" applyBorder="1" applyAlignment="1">
      <alignment horizontal="center" vertical="center" shrinkToFit="1"/>
    </xf>
    <xf numFmtId="0" fontId="21" fillId="0" borderId="4" xfId="0" applyFont="1" applyBorder="1" applyAlignment="1">
      <alignment horizontal="center" vertical="center" shrinkToFit="1"/>
    </xf>
    <xf numFmtId="0" fontId="22"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xf>
    <xf numFmtId="0" fontId="83" fillId="0" borderId="0" xfId="0" applyFont="1" applyAlignment="1">
      <alignment horizontal="left" vertical="center"/>
    </xf>
    <xf numFmtId="31" fontId="27" fillId="0" borderId="0" xfId="0" applyNumberFormat="1" applyFont="1" applyAlignment="1">
      <alignment horizontal="center" vertical="center"/>
    </xf>
    <xf numFmtId="0" fontId="22" fillId="0" borderId="0" xfId="0" applyFont="1" applyFill="1" applyAlignment="1">
      <alignment horizontal="center" vertical="center" shrinkToFit="1"/>
    </xf>
    <xf numFmtId="0" fontId="27" fillId="0" borderId="0" xfId="0" applyFont="1" applyFill="1" applyAlignment="1">
      <alignment horizontal="center" vertical="center" shrinkToFit="1"/>
    </xf>
    <xf numFmtId="0" fontId="24" fillId="0" borderId="237"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241" xfId="0" applyFont="1" applyBorder="1" applyAlignment="1">
      <alignment horizontal="center" vertical="center" shrinkToFit="1"/>
    </xf>
    <xf numFmtId="0" fontId="24" fillId="0" borderId="190" xfId="0" applyFont="1" applyBorder="1" applyAlignment="1">
      <alignment horizontal="center" vertical="center" shrinkToFit="1"/>
    </xf>
    <xf numFmtId="180" fontId="24" fillId="0" borderId="132" xfId="8" applyNumberFormat="1" applyFont="1" applyFill="1" applyBorder="1" applyAlignment="1">
      <alignment vertical="center" shrinkToFit="1"/>
    </xf>
    <xf numFmtId="180" fontId="24" fillId="0" borderId="4" xfId="8" applyNumberFormat="1" applyFont="1" applyFill="1" applyBorder="1" applyAlignment="1">
      <alignment vertical="center" shrinkToFit="1"/>
    </xf>
    <xf numFmtId="180" fontId="24" fillId="0" borderId="133" xfId="8" applyNumberFormat="1" applyFont="1" applyFill="1" applyBorder="1" applyAlignment="1">
      <alignment vertical="center" shrinkToFit="1"/>
    </xf>
    <xf numFmtId="180" fontId="24" fillId="0" borderId="129" xfId="8" applyNumberFormat="1" applyFont="1" applyFill="1" applyBorder="1" applyAlignment="1">
      <alignment vertical="center" shrinkToFit="1"/>
    </xf>
    <xf numFmtId="180" fontId="24" fillId="0" borderId="130" xfId="8" applyNumberFormat="1" applyFont="1" applyFill="1" applyBorder="1" applyAlignment="1">
      <alignment vertical="center" shrinkToFit="1"/>
    </xf>
    <xf numFmtId="180" fontId="24" fillId="0" borderId="131" xfId="8" applyNumberFormat="1" applyFont="1" applyFill="1" applyBorder="1" applyAlignment="1">
      <alignment vertical="center" shrinkToFit="1"/>
    </xf>
    <xf numFmtId="180" fontId="24" fillId="7" borderId="234" xfId="8" applyNumberFormat="1" applyFont="1" applyFill="1" applyBorder="1" applyAlignment="1">
      <alignment vertical="center" shrinkToFit="1"/>
    </xf>
    <xf numFmtId="180" fontId="24" fillId="7" borderId="4" xfId="8" applyNumberFormat="1" applyFont="1" applyFill="1" applyBorder="1" applyAlignment="1">
      <alignment vertical="center" shrinkToFit="1"/>
    </xf>
    <xf numFmtId="181" fontId="24" fillId="7" borderId="20" xfId="0" applyNumberFormat="1" applyFont="1" applyFill="1" applyBorder="1" applyAlignment="1">
      <alignment vertical="center" shrinkToFit="1"/>
    </xf>
    <xf numFmtId="181" fontId="24" fillId="7" borderId="4" xfId="0" applyNumberFormat="1" applyFont="1" applyFill="1" applyBorder="1" applyAlignment="1">
      <alignment vertical="center" shrinkToFit="1"/>
    </xf>
    <xf numFmtId="181" fontId="24" fillId="7" borderId="190" xfId="0" applyNumberFormat="1" applyFont="1" applyFill="1" applyBorder="1" applyAlignment="1">
      <alignment vertical="center" shrinkToFit="1"/>
    </xf>
    <xf numFmtId="0" fontId="21" fillId="0" borderId="4" xfId="0" applyFont="1" applyBorder="1" applyAlignment="1">
      <alignment horizontal="distributed" vertical="center" indent="1" shrinkToFit="1"/>
    </xf>
    <xf numFmtId="0" fontId="21" fillId="0" borderId="6" xfId="0" applyFont="1" applyBorder="1" applyAlignment="1">
      <alignment horizontal="distributed" vertical="center" indent="1" shrinkToFit="1"/>
    </xf>
    <xf numFmtId="180" fontId="24" fillId="0" borderId="340" xfId="8" applyNumberFormat="1" applyFont="1" applyFill="1" applyBorder="1" applyAlignment="1">
      <alignment vertical="center" shrinkToFit="1"/>
    </xf>
    <xf numFmtId="180" fontId="24" fillId="0" borderId="341" xfId="8" applyNumberFormat="1" applyFont="1" applyFill="1" applyBorder="1" applyAlignment="1">
      <alignment vertical="center" shrinkToFit="1"/>
    </xf>
    <xf numFmtId="180" fontId="24" fillId="0" borderId="342" xfId="8" applyNumberFormat="1" applyFont="1" applyFill="1" applyBorder="1" applyAlignment="1">
      <alignment vertical="center" shrinkToFit="1"/>
    </xf>
    <xf numFmtId="180" fontId="24" fillId="7" borderId="339" xfId="8" applyNumberFormat="1" applyFont="1" applyFill="1" applyBorder="1" applyAlignment="1">
      <alignment vertical="center" shrinkToFit="1"/>
    </xf>
    <xf numFmtId="180" fontId="24" fillId="7" borderId="286" xfId="8" applyNumberFormat="1" applyFont="1" applyFill="1" applyBorder="1" applyAlignment="1">
      <alignment vertical="center" shrinkToFit="1"/>
    </xf>
    <xf numFmtId="180" fontId="24" fillId="7" borderId="280" xfId="8" applyNumberFormat="1" applyFont="1" applyFill="1" applyBorder="1" applyAlignment="1">
      <alignment vertical="center" shrinkToFit="1"/>
    </xf>
    <xf numFmtId="0" fontId="24" fillId="0" borderId="287" xfId="0" applyFont="1" applyBorder="1" applyAlignment="1">
      <alignment horizontal="center" vertical="center"/>
    </xf>
    <xf numFmtId="0" fontId="24" fillId="0" borderId="286" xfId="0" applyFont="1" applyBorder="1" applyAlignment="1">
      <alignment horizontal="center" vertical="center"/>
    </xf>
    <xf numFmtId="0" fontId="24" fillId="0" borderId="288" xfId="0" applyFont="1" applyBorder="1" applyAlignment="1">
      <alignment horizontal="center" vertical="center"/>
    </xf>
    <xf numFmtId="0" fontId="21" fillId="0" borderId="4" xfId="0" applyFont="1" applyBorder="1" applyAlignment="1">
      <alignment horizontal="center" vertical="center"/>
    </xf>
    <xf numFmtId="0" fontId="21" fillId="0" borderId="14" xfId="0" applyFont="1" applyBorder="1" applyAlignment="1">
      <alignment horizontal="center" vertical="center"/>
    </xf>
    <xf numFmtId="0" fontId="21" fillId="0" borderId="190" xfId="0" applyFont="1" applyBorder="1" applyAlignment="1">
      <alignment horizontal="center" vertical="center"/>
    </xf>
    <xf numFmtId="0" fontId="21" fillId="0" borderId="181" xfId="0" applyFont="1" applyBorder="1" applyAlignment="1">
      <alignment horizontal="center" vertical="center"/>
    </xf>
    <xf numFmtId="180" fontId="24" fillId="0" borderId="343" xfId="8" applyNumberFormat="1" applyFont="1" applyFill="1" applyBorder="1" applyAlignment="1">
      <alignment vertical="center" shrinkToFit="1"/>
    </xf>
    <xf numFmtId="180" fontId="24" fillId="0" borderId="284" xfId="8" applyNumberFormat="1" applyFont="1" applyFill="1" applyBorder="1" applyAlignment="1">
      <alignment vertical="center" shrinkToFit="1"/>
    </xf>
    <xf numFmtId="0" fontId="21" fillId="0" borderId="287" xfId="0" applyFont="1" applyBorder="1" applyAlignment="1">
      <alignment horizontal="distributed" vertical="center" indent="1" shrinkToFit="1"/>
    </xf>
    <xf numFmtId="0" fontId="21" fillId="0" borderId="286" xfId="0" applyFont="1" applyBorder="1" applyAlignment="1">
      <alignment horizontal="distributed" vertical="center" indent="1" shrinkToFit="1"/>
    </xf>
    <xf numFmtId="0" fontId="21" fillId="0" borderId="344" xfId="0" applyFont="1" applyBorder="1" applyAlignment="1">
      <alignment horizontal="distributed" vertical="center" indent="1" shrinkToFit="1"/>
    </xf>
    <xf numFmtId="49" fontId="21" fillId="0" borderId="0" xfId="0" applyNumberFormat="1" applyFont="1" applyBorder="1" applyAlignment="1">
      <alignment horizontal="left" vertical="center"/>
    </xf>
    <xf numFmtId="49" fontId="21" fillId="0" borderId="0" xfId="0" applyNumberFormat="1" applyFont="1" applyAlignment="1">
      <alignment horizontal="left" vertical="center"/>
    </xf>
    <xf numFmtId="0" fontId="21" fillId="2" borderId="57" xfId="0" applyFont="1" applyFill="1" applyBorder="1" applyAlignment="1">
      <alignment horizontal="center" vertical="center"/>
    </xf>
    <xf numFmtId="0" fontId="21" fillId="2" borderId="57" xfId="0" applyFont="1" applyFill="1" applyBorder="1" applyAlignment="1">
      <alignment horizontal="center" vertical="center" wrapText="1"/>
    </xf>
    <xf numFmtId="49" fontId="21" fillId="0" borderId="0" xfId="0" applyNumberFormat="1" applyFont="1" applyFill="1" applyBorder="1" applyAlignment="1">
      <alignment horizontal="left" vertical="center"/>
    </xf>
    <xf numFmtId="0" fontId="21" fillId="0" borderId="0" xfId="0" applyFont="1" applyBorder="1" applyAlignment="1">
      <alignment horizontal="left" vertical="center"/>
    </xf>
    <xf numFmtId="0" fontId="21" fillId="2" borderId="236"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0" borderId="4" xfId="0" applyFont="1" applyBorder="1" applyAlignment="1">
      <alignment horizontal="distributed" vertical="center" indent="1"/>
    </xf>
    <xf numFmtId="0" fontId="21" fillId="0" borderId="6" xfId="0" applyFont="1" applyBorder="1" applyAlignment="1">
      <alignment horizontal="distributed" vertical="center" indent="1"/>
    </xf>
    <xf numFmtId="0" fontId="21" fillId="0" borderId="289" xfId="0" applyFont="1" applyBorder="1" applyAlignment="1">
      <alignment horizontal="center" vertical="center" shrinkToFit="1"/>
    </xf>
    <xf numFmtId="0" fontId="21" fillId="0" borderId="286" xfId="0" applyFont="1" applyBorder="1" applyAlignment="1">
      <alignment horizontal="center" vertical="center" shrinkToFit="1"/>
    </xf>
    <xf numFmtId="0" fontId="21" fillId="0" borderId="280" xfId="0" applyFont="1" applyBorder="1" applyAlignment="1">
      <alignment horizontal="center" vertical="center" shrinkToFit="1"/>
    </xf>
    <xf numFmtId="0" fontId="32" fillId="0" borderId="0" xfId="0" applyFont="1" applyBorder="1" applyAlignment="1">
      <alignment horizontal="center" vertical="center"/>
    </xf>
    <xf numFmtId="0" fontId="21" fillId="2" borderId="21" xfId="0" applyFont="1" applyFill="1" applyBorder="1" applyAlignment="1">
      <alignment horizontal="center" vertical="center"/>
    </xf>
    <xf numFmtId="0" fontId="21" fillId="2" borderId="18" xfId="0" applyFont="1" applyFill="1" applyBorder="1" applyAlignment="1">
      <alignment horizontal="center" vertical="center"/>
    </xf>
    <xf numFmtId="49" fontId="21" fillId="0" borderId="0" xfId="0" applyNumberFormat="1" applyFont="1" applyAlignment="1">
      <alignment vertical="center"/>
    </xf>
    <xf numFmtId="0" fontId="21" fillId="0" borderId="0" xfId="0" applyFont="1" applyFill="1" applyBorder="1" applyAlignment="1">
      <alignment horizontal="left" vertical="center"/>
    </xf>
    <xf numFmtId="0" fontId="21" fillId="0" borderId="0" xfId="0" applyFont="1" applyAlignment="1">
      <alignment vertical="center"/>
    </xf>
    <xf numFmtId="0" fontId="21" fillId="0" borderId="0" xfId="0" applyFont="1" applyFill="1" applyAlignment="1">
      <alignment horizontal="left" vertical="center"/>
    </xf>
    <xf numFmtId="0" fontId="21" fillId="0" borderId="0" xfId="0" applyFont="1" applyAlignment="1">
      <alignment horizontal="left" vertical="center"/>
    </xf>
    <xf numFmtId="0" fontId="21" fillId="0" borderId="287" xfId="0" applyNumberFormat="1" applyFont="1" applyFill="1" applyBorder="1" applyAlignment="1">
      <alignment horizontal="center" vertical="center"/>
    </xf>
    <xf numFmtId="0" fontId="21" fillId="0" borderId="286" xfId="0" applyNumberFormat="1" applyFont="1" applyFill="1" applyBorder="1" applyAlignment="1">
      <alignment horizontal="center" vertical="center"/>
    </xf>
    <xf numFmtId="0" fontId="20" fillId="0" borderId="0" xfId="0" applyFont="1" applyAlignment="1">
      <alignment horizontal="left" vertical="center"/>
    </xf>
    <xf numFmtId="0" fontId="24" fillId="2" borderId="307" xfId="0" applyFont="1" applyFill="1" applyBorder="1" applyAlignment="1">
      <alignment horizontal="center" vertical="center"/>
    </xf>
    <xf numFmtId="0" fontId="24" fillId="2" borderId="308" xfId="0" applyFont="1" applyFill="1" applyBorder="1" applyAlignment="1">
      <alignment horizontal="center" vertical="center"/>
    </xf>
    <xf numFmtId="0" fontId="21" fillId="0" borderId="89" xfId="0" applyFont="1" applyFill="1" applyBorder="1" applyAlignment="1">
      <alignment horizontal="center" vertical="center" shrinkToFit="1"/>
    </xf>
    <xf numFmtId="0" fontId="21" fillId="0" borderId="21" xfId="0" applyFont="1" applyFill="1" applyBorder="1" applyAlignment="1">
      <alignment horizontal="center" vertical="center" shrinkToFit="1"/>
    </xf>
    <xf numFmtId="0" fontId="21" fillId="0" borderId="18" xfId="0" applyFont="1" applyFill="1" applyBorder="1" applyAlignment="1">
      <alignment horizontal="center" vertical="center" shrinkToFit="1"/>
    </xf>
    <xf numFmtId="49" fontId="21" fillId="0" borderId="309" xfId="0" applyNumberFormat="1" applyFont="1" applyFill="1" applyBorder="1" applyAlignment="1">
      <alignment horizontal="center" vertical="center"/>
    </xf>
    <xf numFmtId="49" fontId="21" fillId="0" borderId="21" xfId="0" applyNumberFormat="1" applyFont="1" applyFill="1" applyBorder="1" applyAlignment="1">
      <alignment horizontal="center" vertical="center"/>
    </xf>
    <xf numFmtId="0" fontId="21" fillId="0" borderId="0" xfId="0" applyNumberFormat="1" applyFont="1" applyFill="1" applyBorder="1" applyAlignment="1">
      <alignment horizontal="left" vertical="center"/>
    </xf>
    <xf numFmtId="0" fontId="21" fillId="0" borderId="21" xfId="0" applyFont="1" applyFill="1" applyBorder="1" applyAlignment="1">
      <alignment horizontal="center" vertical="center" wrapText="1" shrinkToFit="1"/>
    </xf>
    <xf numFmtId="0" fontId="21" fillId="0" borderId="271" xfId="0" applyFont="1" applyFill="1" applyBorder="1" applyAlignment="1">
      <alignment horizontal="center" vertical="center" shrinkToFit="1"/>
    </xf>
    <xf numFmtId="41" fontId="21" fillId="0" borderId="21" xfId="8" applyFont="1" applyFill="1" applyBorder="1" applyAlignment="1">
      <alignment vertical="center"/>
    </xf>
    <xf numFmtId="41" fontId="21" fillId="0" borderId="310" xfId="8" applyFont="1" applyFill="1" applyBorder="1" applyAlignment="1">
      <alignment vertical="center"/>
    </xf>
    <xf numFmtId="0" fontId="21" fillId="0" borderId="280"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1" fillId="0" borderId="311" xfId="0" applyFont="1" applyFill="1" applyBorder="1" applyAlignment="1">
      <alignment horizontal="center" vertical="center"/>
    </xf>
    <xf numFmtId="0" fontId="21" fillId="0" borderId="271" xfId="0" applyFont="1" applyFill="1" applyBorder="1" applyAlignment="1">
      <alignment horizontal="center" vertical="center"/>
    </xf>
    <xf numFmtId="0" fontId="24" fillId="0" borderId="26"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22" xfId="0" applyFont="1" applyBorder="1" applyAlignment="1">
      <alignment horizontal="center" vertical="center" shrinkToFit="1"/>
    </xf>
    <xf numFmtId="0" fontId="24" fillId="2" borderId="292" xfId="0" applyFont="1" applyFill="1" applyBorder="1" applyAlignment="1">
      <alignment horizontal="center" vertical="center"/>
    </xf>
    <xf numFmtId="0" fontId="24" fillId="2" borderId="291" xfId="0" applyFont="1" applyFill="1" applyBorder="1" applyAlignment="1">
      <alignment horizontal="center" vertical="center"/>
    </xf>
    <xf numFmtId="0" fontId="21" fillId="0" borderId="249"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21" fillId="0" borderId="294" xfId="0" applyFont="1" applyFill="1" applyBorder="1" applyAlignment="1">
      <alignment horizontal="center" vertical="center" shrinkToFit="1"/>
    </xf>
    <xf numFmtId="181" fontId="24" fillId="0" borderId="45" xfId="0" applyNumberFormat="1" applyFont="1" applyBorder="1" applyAlignment="1">
      <alignment vertical="center"/>
    </xf>
    <xf numFmtId="0" fontId="21" fillId="0" borderId="292" xfId="0" applyNumberFormat="1" applyFont="1" applyFill="1" applyBorder="1" applyAlignment="1">
      <alignment horizontal="center" vertical="center"/>
    </xf>
    <xf numFmtId="0" fontId="21" fillId="0" borderId="291" xfId="0" applyNumberFormat="1" applyFont="1" applyFill="1" applyBorder="1" applyAlignment="1">
      <alignment horizontal="center" vertical="center"/>
    </xf>
    <xf numFmtId="49" fontId="21" fillId="0" borderId="86" xfId="0" applyNumberFormat="1" applyFont="1" applyBorder="1" applyAlignment="1">
      <alignment horizontal="center" vertical="center"/>
    </xf>
    <xf numFmtId="49" fontId="21" fillId="0" borderId="31" xfId="0" applyNumberFormat="1" applyFont="1" applyBorder="1" applyAlignment="1">
      <alignment horizontal="center" vertical="center"/>
    </xf>
    <xf numFmtId="49" fontId="21" fillId="0" borderId="69" xfId="0" applyNumberFormat="1" applyFont="1" applyBorder="1" applyAlignment="1">
      <alignment horizontal="center" vertical="center"/>
    </xf>
    <xf numFmtId="0" fontId="38" fillId="0" borderId="0" xfId="0" applyFont="1" applyBorder="1" applyAlignment="1">
      <alignment horizontal="center" vertical="center"/>
    </xf>
    <xf numFmtId="0" fontId="24" fillId="2" borderId="26"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87" xfId="0" applyFont="1" applyFill="1" applyBorder="1" applyAlignment="1">
      <alignment horizontal="center" vertical="center"/>
    </xf>
    <xf numFmtId="0" fontId="24" fillId="2" borderId="88" xfId="0" applyFont="1" applyFill="1" applyBorder="1" applyAlignment="1">
      <alignment horizontal="center" vertical="center"/>
    </xf>
    <xf numFmtId="0" fontId="24" fillId="2" borderId="58" xfId="0" applyFont="1" applyFill="1" applyBorder="1" applyAlignment="1">
      <alignment horizontal="center" vertical="center"/>
    </xf>
    <xf numFmtId="0" fontId="24" fillId="2" borderId="32" xfId="0" applyFont="1" applyFill="1" applyBorder="1" applyAlignment="1">
      <alignment horizontal="center" vertical="center"/>
    </xf>
    <xf numFmtId="0" fontId="24" fillId="2" borderId="74" xfId="0" applyFont="1" applyFill="1" applyBorder="1" applyAlignment="1">
      <alignment horizontal="center" vertical="center"/>
    </xf>
    <xf numFmtId="0" fontId="24" fillId="2" borderId="18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3" xfId="0" applyFont="1" applyFill="1" applyBorder="1" applyAlignment="1">
      <alignment horizontal="center" vertical="center"/>
    </xf>
    <xf numFmtId="0" fontId="39" fillId="2" borderId="2" xfId="0" applyFont="1" applyFill="1" applyBorder="1">
      <alignment vertical="center"/>
    </xf>
    <xf numFmtId="0" fontId="39" fillId="2" borderId="247" xfId="0" applyFont="1" applyFill="1" applyBorder="1">
      <alignment vertical="center"/>
    </xf>
    <xf numFmtId="0" fontId="39" fillId="2" borderId="248" xfId="0" applyFont="1" applyFill="1" applyBorder="1">
      <alignment vertical="center"/>
    </xf>
    <xf numFmtId="0" fontId="20" fillId="0" borderId="0" xfId="0" applyFont="1" applyAlignment="1">
      <alignment horizontal="left" vertical="center" wrapText="1"/>
    </xf>
    <xf numFmtId="0" fontId="0" fillId="0" borderId="0" xfId="0" applyNumberFormat="1" applyAlignment="1">
      <alignment vertical="center"/>
    </xf>
    <xf numFmtId="0" fontId="21" fillId="0" borderId="0" xfId="0" applyNumberFormat="1" applyFont="1" applyBorder="1" applyAlignment="1">
      <alignment horizontal="left" vertical="center"/>
    </xf>
    <xf numFmtId="0" fontId="0" fillId="0" borderId="0" xfId="0" applyNumberFormat="1" applyAlignment="1">
      <alignment horizontal="left" vertical="center"/>
    </xf>
    <xf numFmtId="41" fontId="21" fillId="0" borderId="271" xfId="8" applyFont="1" applyFill="1" applyBorder="1" applyAlignment="1">
      <alignment vertical="center"/>
    </xf>
    <xf numFmtId="41" fontId="21" fillId="0" borderId="312" xfId="8" applyFont="1" applyFill="1" applyBorder="1" applyAlignment="1">
      <alignment vertical="center"/>
    </xf>
    <xf numFmtId="0" fontId="24" fillId="2" borderId="306" xfId="0" applyFont="1" applyFill="1" applyBorder="1" applyAlignment="1">
      <alignment horizontal="center" vertical="center"/>
    </xf>
    <xf numFmtId="49" fontId="21" fillId="0" borderId="311" xfId="0" applyNumberFormat="1" applyFont="1" applyFill="1" applyBorder="1" applyAlignment="1">
      <alignment horizontal="center" vertical="center"/>
    </xf>
    <xf numFmtId="49" fontId="21" fillId="0" borderId="271" xfId="0" applyNumberFormat="1" applyFont="1" applyFill="1" applyBorder="1" applyAlignment="1">
      <alignment horizontal="center" vertical="center"/>
    </xf>
    <xf numFmtId="41" fontId="21" fillId="0" borderId="314" xfId="8" applyFont="1" applyFill="1" applyBorder="1" applyAlignment="1">
      <alignment vertical="center"/>
    </xf>
    <xf numFmtId="41" fontId="21" fillId="0" borderId="315" xfId="8" applyFont="1" applyFill="1" applyBorder="1" applyAlignment="1">
      <alignment vertical="center"/>
    </xf>
    <xf numFmtId="0" fontId="24" fillId="0" borderId="78" xfId="0" applyFont="1" applyBorder="1" applyAlignment="1">
      <alignment horizontal="center" vertical="center" shrinkToFit="1"/>
    </xf>
    <xf numFmtId="0" fontId="24" fillId="0" borderId="45" xfId="0" applyFont="1" applyBorder="1" applyAlignment="1">
      <alignment horizontal="center" vertical="center" shrinkToFit="1"/>
    </xf>
    <xf numFmtId="0" fontId="21" fillId="0" borderId="45" xfId="0" applyFont="1" applyBorder="1" applyAlignment="1">
      <alignment horizontal="center" vertical="center"/>
    </xf>
    <xf numFmtId="0" fontId="21" fillId="0" borderId="35" xfId="0" applyFont="1" applyBorder="1" applyAlignment="1">
      <alignment horizontal="center" vertical="center"/>
    </xf>
    <xf numFmtId="0" fontId="21" fillId="0" borderId="85" xfId="0" applyFont="1" applyBorder="1" applyAlignment="1">
      <alignment horizontal="center" vertical="center"/>
    </xf>
    <xf numFmtId="49" fontId="21" fillId="0" borderId="45" xfId="0" applyNumberFormat="1" applyFont="1" applyBorder="1" applyAlignment="1">
      <alignment horizontal="center" vertical="center"/>
    </xf>
    <xf numFmtId="49" fontId="21" fillId="0" borderId="313" xfId="0" applyNumberFormat="1" applyFont="1" applyFill="1" applyBorder="1" applyAlignment="1">
      <alignment horizontal="center" vertical="center"/>
    </xf>
    <xf numFmtId="49" fontId="21" fillId="0" borderId="314" xfId="0" applyNumberFormat="1" applyFont="1" applyFill="1" applyBorder="1" applyAlignment="1">
      <alignment horizontal="center" vertical="center"/>
    </xf>
    <xf numFmtId="0" fontId="21" fillId="0" borderId="293"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4" fillId="0" borderId="25" xfId="0" applyFont="1" applyBorder="1" applyAlignment="1">
      <alignment horizontal="center" vertical="center" shrinkToFit="1"/>
    </xf>
    <xf numFmtId="0" fontId="24" fillId="0" borderId="24" xfId="0" applyFont="1" applyBorder="1" applyAlignment="1">
      <alignment horizontal="center" vertical="center" shrinkToFit="1"/>
    </xf>
    <xf numFmtId="182" fontId="21" fillId="0" borderId="0" xfId="0" applyNumberFormat="1" applyFont="1" applyFill="1" applyBorder="1" applyAlignment="1">
      <alignment horizontal="left" vertical="center"/>
    </xf>
    <xf numFmtId="49" fontId="21" fillId="0" borderId="0" xfId="0" applyNumberFormat="1" applyFont="1" applyFill="1" applyBorder="1" applyAlignment="1">
      <alignment horizontal="left" vertical="center" shrinkToFit="1"/>
    </xf>
    <xf numFmtId="49" fontId="28" fillId="0" borderId="0" xfId="0" applyNumberFormat="1" applyFont="1" applyFill="1" applyBorder="1" applyAlignment="1">
      <alignment horizontal="left" vertical="center" shrinkToFit="1"/>
    </xf>
    <xf numFmtId="0" fontId="99" fillId="0" borderId="0" xfId="0" applyFont="1" applyAlignment="1">
      <alignment horizontal="left" vertical="top" wrapText="1"/>
    </xf>
    <xf numFmtId="0" fontId="100" fillId="0" borderId="0" xfId="0" applyFont="1" applyAlignment="1">
      <alignment horizontal="left" vertical="top"/>
    </xf>
    <xf numFmtId="0" fontId="21" fillId="0" borderId="0" xfId="0" applyFont="1" applyAlignment="1">
      <alignment horizontal="distributed" vertical="center" indent="8"/>
    </xf>
    <xf numFmtId="0" fontId="21" fillId="0" borderId="0" xfId="0" applyFont="1" applyAlignment="1">
      <alignment horizontal="distributed" vertical="center" indent="2"/>
    </xf>
    <xf numFmtId="188" fontId="24" fillId="0" borderId="242" xfId="23" applyNumberFormat="1" applyFont="1" applyFill="1" applyBorder="1" applyAlignment="1">
      <alignment horizontal="center" vertical="center" shrinkToFit="1"/>
    </xf>
    <xf numFmtId="188" fontId="24" fillId="0" borderId="246" xfId="23" applyNumberFormat="1" applyFont="1" applyFill="1" applyBorder="1" applyAlignment="1">
      <alignment horizontal="center" vertical="center" shrinkToFit="1"/>
    </xf>
    <xf numFmtId="10" fontId="24" fillId="0" borderId="198" xfId="24" applyNumberFormat="1" applyFont="1" applyFill="1" applyBorder="1" applyAlignment="1">
      <alignment horizontal="center" vertical="center" shrinkToFit="1"/>
    </xf>
    <xf numFmtId="10" fontId="24" fillId="0" borderId="242" xfId="24" applyNumberFormat="1" applyFont="1" applyFill="1" applyBorder="1" applyAlignment="1">
      <alignment horizontal="center" vertical="center" shrinkToFit="1"/>
    </xf>
    <xf numFmtId="10" fontId="24" fillId="0" borderId="245" xfId="24" applyNumberFormat="1" applyFont="1" applyFill="1" applyBorder="1" applyAlignment="1">
      <alignment horizontal="center" vertical="center" shrinkToFit="1"/>
    </xf>
    <xf numFmtId="0" fontId="24" fillId="0" borderId="243" xfId="0" applyFont="1" applyFill="1" applyBorder="1" applyAlignment="1">
      <alignment horizontal="distributed" vertical="center" indent="1"/>
    </xf>
    <xf numFmtId="0" fontId="24" fillId="0" borderId="242" xfId="0" applyFont="1" applyFill="1" applyBorder="1" applyAlignment="1">
      <alignment horizontal="distributed" vertical="center" indent="1"/>
    </xf>
    <xf numFmtId="41" fontId="21" fillId="0" borderId="279" xfId="23" applyFont="1" applyFill="1" applyBorder="1" applyAlignment="1">
      <alignment horizontal="center" vertical="center" shrinkToFit="1"/>
    </xf>
    <xf numFmtId="41" fontId="21" fillId="0" borderId="271" xfId="23" applyFont="1" applyFill="1" applyBorder="1" applyAlignment="1">
      <alignment horizontal="center" vertical="center" shrinkToFit="1"/>
    </xf>
    <xf numFmtId="41" fontId="21" fillId="0" borderId="271" xfId="23" applyFont="1" applyFill="1" applyBorder="1" applyAlignment="1">
      <alignment vertical="center" shrinkToFit="1"/>
    </xf>
    <xf numFmtId="41" fontId="21" fillId="0" borderId="280" xfId="23" applyFont="1" applyFill="1" applyBorder="1" applyAlignment="1">
      <alignment vertical="center" shrinkToFit="1"/>
    </xf>
    <xf numFmtId="41" fontId="21" fillId="0" borderId="281" xfId="23" applyFont="1" applyFill="1" applyBorder="1" applyAlignment="1">
      <alignment vertical="center" shrinkToFit="1"/>
    </xf>
    <xf numFmtId="0" fontId="21" fillId="0" borderId="247" xfId="0" applyFont="1" applyFill="1" applyBorder="1" applyAlignment="1">
      <alignment horizontal="left" vertical="center"/>
    </xf>
    <xf numFmtId="0" fontId="21" fillId="0" borderId="74" xfId="0" applyFont="1" applyFill="1" applyBorder="1" applyAlignment="1">
      <alignment horizontal="left" vertical="center"/>
    </xf>
    <xf numFmtId="41" fontId="21" fillId="0" borderId="129" xfId="23" applyFont="1" applyFill="1" applyBorder="1" applyAlignment="1">
      <alignment vertical="center" shrinkToFit="1"/>
    </xf>
    <xf numFmtId="41" fontId="21" fillId="0" borderId="130" xfId="23" applyFont="1" applyFill="1" applyBorder="1" applyAlignment="1">
      <alignment vertical="center" shrinkToFit="1"/>
    </xf>
    <xf numFmtId="41" fontId="21" fillId="0" borderId="278" xfId="23" applyFont="1" applyFill="1" applyBorder="1" applyAlignment="1">
      <alignment vertical="center" shrinkToFit="1"/>
    </xf>
    <xf numFmtId="41" fontId="21" fillId="0" borderId="131" xfId="23" applyFont="1" applyFill="1" applyBorder="1" applyAlignment="1">
      <alignment vertical="center" shrinkToFit="1"/>
    </xf>
    <xf numFmtId="0" fontId="53" fillId="0" borderId="0" xfId="0" applyFont="1" applyAlignment="1">
      <alignment horizontal="center" vertical="center"/>
    </xf>
    <xf numFmtId="0" fontId="54" fillId="0" borderId="0" xfId="0" applyFont="1" applyAlignment="1">
      <alignment horizontal="center" vertical="center"/>
    </xf>
    <xf numFmtId="0" fontId="21" fillId="0" borderId="189" xfId="0" applyFont="1" applyFill="1" applyBorder="1" applyAlignment="1">
      <alignment horizontal="justify" vertical="center" wrapText="1"/>
    </xf>
    <xf numFmtId="0" fontId="21" fillId="0" borderId="192" xfId="0" applyFont="1" applyFill="1" applyBorder="1" applyAlignment="1">
      <alignment horizontal="justify" vertical="center" wrapText="1"/>
    </xf>
    <xf numFmtId="0" fontId="24" fillId="2" borderId="236" xfId="0" applyFont="1" applyFill="1" applyBorder="1" applyAlignment="1">
      <alignment horizontal="distributed" vertical="center" indent="1"/>
    </xf>
    <xf numFmtId="0" fontId="24" fillId="2" borderId="21" xfId="0" applyFont="1" applyFill="1" applyBorder="1" applyAlignment="1">
      <alignment horizontal="distributed" vertical="center" indent="1"/>
    </xf>
    <xf numFmtId="0" fontId="24" fillId="2" borderId="270" xfId="0" applyFont="1" applyFill="1" applyBorder="1" applyAlignment="1">
      <alignment horizontal="distributed" vertical="center" indent="1"/>
    </xf>
    <xf numFmtId="0" fontId="24" fillId="2" borderId="271" xfId="0" applyFont="1" applyFill="1" applyBorder="1" applyAlignment="1">
      <alignment horizontal="distributed" vertical="center" indent="1"/>
    </xf>
    <xf numFmtId="0" fontId="24" fillId="2" borderId="57" xfId="0" applyFont="1" applyFill="1" applyBorder="1" applyAlignment="1">
      <alignment horizontal="center" vertical="center" wrapText="1"/>
    </xf>
    <xf numFmtId="0" fontId="24" fillId="2" borderId="272" xfId="0" applyFont="1" applyFill="1" applyBorder="1" applyAlignment="1">
      <alignment horizontal="center" vertical="center" wrapText="1"/>
    </xf>
    <xf numFmtId="0" fontId="24" fillId="2" borderId="58" xfId="0" applyFont="1" applyFill="1" applyBorder="1" applyAlignment="1">
      <alignment horizontal="center" vertical="center" wrapText="1"/>
    </xf>
    <xf numFmtId="0" fontId="24" fillId="2" borderId="247"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248" xfId="0" applyFont="1" applyFill="1" applyBorder="1" applyAlignment="1">
      <alignment horizontal="center" vertical="center" wrapText="1"/>
    </xf>
    <xf numFmtId="0" fontId="24" fillId="2" borderId="55" xfId="0" applyFont="1" applyFill="1" applyBorder="1" applyAlignment="1">
      <alignment horizontal="center" vertical="center" wrapText="1"/>
    </xf>
    <xf numFmtId="0" fontId="24" fillId="2" borderId="249" xfId="0" applyFont="1" applyFill="1" applyBorder="1" applyAlignment="1">
      <alignment horizontal="center" vertical="center" wrapText="1"/>
    </xf>
    <xf numFmtId="0" fontId="24" fillId="2" borderId="250" xfId="0" applyFont="1" applyFill="1" applyBorder="1" applyAlignment="1">
      <alignment horizontal="center" vertical="center" wrapText="1"/>
    </xf>
    <xf numFmtId="0" fontId="24" fillId="2" borderId="239"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271" xfId="0" applyFont="1" applyFill="1" applyBorder="1" applyAlignment="1">
      <alignment horizontal="center" vertical="center" wrapText="1"/>
    </xf>
    <xf numFmtId="0" fontId="24" fillId="2" borderId="277" xfId="0" applyFont="1" applyFill="1" applyBorder="1" applyAlignment="1">
      <alignment horizontal="center" vertical="center" wrapText="1"/>
    </xf>
    <xf numFmtId="0" fontId="24" fillId="2" borderId="273" xfId="0" applyFont="1" applyFill="1" applyBorder="1" applyAlignment="1">
      <alignment horizontal="center" vertical="center" wrapText="1"/>
    </xf>
    <xf numFmtId="0" fontId="24" fillId="2" borderId="274" xfId="0" applyFont="1" applyFill="1" applyBorder="1" applyAlignment="1">
      <alignment horizontal="center" vertical="center" wrapText="1"/>
    </xf>
    <xf numFmtId="0" fontId="24" fillId="2" borderId="275" xfId="0" applyFont="1" applyFill="1" applyBorder="1" applyAlignment="1">
      <alignment horizontal="center" vertical="center" wrapText="1"/>
    </xf>
    <xf numFmtId="0" fontId="24" fillId="2" borderId="100" xfId="0" applyFont="1" applyFill="1" applyBorder="1" applyAlignment="1">
      <alignment horizontal="center" vertical="center" wrapText="1"/>
    </xf>
    <xf numFmtId="0" fontId="24" fillId="2" borderId="276" xfId="0" applyFont="1" applyFill="1" applyBorder="1" applyAlignment="1">
      <alignment horizontal="center" vertical="center" wrapText="1"/>
    </xf>
    <xf numFmtId="0" fontId="24" fillId="2" borderId="194" xfId="0" applyFont="1" applyFill="1" applyBorder="1" applyAlignment="1">
      <alignment horizontal="center" vertical="center" wrapText="1"/>
    </xf>
    <xf numFmtId="41" fontId="21" fillId="0" borderId="279" xfId="23" applyFont="1" applyFill="1" applyBorder="1" applyAlignment="1">
      <alignment vertical="center" shrinkToFit="1"/>
    </xf>
    <xf numFmtId="180" fontId="24" fillId="0" borderId="242" xfId="23" applyNumberFormat="1" applyFont="1" applyFill="1" applyBorder="1" applyAlignment="1">
      <alignment horizontal="center" vertical="center" shrinkToFit="1"/>
    </xf>
    <xf numFmtId="180" fontId="24" fillId="0" borderId="246" xfId="23" applyNumberFormat="1" applyFont="1" applyFill="1" applyBorder="1" applyAlignment="1">
      <alignment horizontal="center" vertical="center" shrinkToFit="1"/>
    </xf>
    <xf numFmtId="41" fontId="21" fillId="0" borderId="282" xfId="23" applyFont="1" applyFill="1" applyBorder="1" applyAlignment="1">
      <alignment vertical="center" shrinkToFit="1"/>
    </xf>
    <xf numFmtId="41" fontId="21" fillId="0" borderId="283" xfId="23" applyFont="1" applyFill="1" applyBorder="1" applyAlignment="1">
      <alignment vertical="center" shrinkToFit="1"/>
    </xf>
    <xf numFmtId="41" fontId="21" fillId="0" borderId="284" xfId="23" applyFont="1" applyFill="1" applyBorder="1" applyAlignment="1">
      <alignment vertical="center" shrinkToFit="1"/>
    </xf>
    <xf numFmtId="0" fontId="22" fillId="0" borderId="0" xfId="0" applyFont="1" applyAlignment="1">
      <alignment horizontal="left" vertical="center"/>
    </xf>
    <xf numFmtId="0" fontId="20" fillId="0" borderId="247" xfId="0" applyFont="1" applyFill="1" applyBorder="1" applyAlignment="1">
      <alignment horizontal="left" vertical="center"/>
    </xf>
    <xf numFmtId="31" fontId="22" fillId="0" borderId="0" xfId="0" applyNumberFormat="1" applyFont="1" applyAlignment="1">
      <alignment horizontal="center" vertical="center"/>
    </xf>
    <xf numFmtId="41" fontId="21" fillId="0" borderId="285" xfId="23" applyFont="1" applyFill="1" applyBorder="1" applyAlignment="1">
      <alignment vertical="center" shrinkToFit="1"/>
    </xf>
    <xf numFmtId="0" fontId="24" fillId="0" borderId="243" xfId="0" applyFont="1" applyFill="1" applyBorder="1" applyAlignment="1">
      <alignment horizontal="center" vertical="center"/>
    </xf>
    <xf numFmtId="0" fontId="24" fillId="0" borderId="242" xfId="0" applyFont="1" applyFill="1" applyBorder="1" applyAlignment="1">
      <alignment horizontal="center" vertical="center"/>
    </xf>
    <xf numFmtId="41" fontId="24" fillId="0" borderId="0" xfId="23" applyFont="1" applyFill="1" applyBorder="1" applyAlignment="1">
      <alignment vertical="center" shrinkToFit="1"/>
    </xf>
    <xf numFmtId="41" fontId="24" fillId="0" borderId="55" xfId="23" applyFont="1" applyFill="1" applyBorder="1" applyAlignment="1">
      <alignment vertical="center" shrinkToFit="1"/>
    </xf>
    <xf numFmtId="41" fontId="24" fillId="0" borderId="9" xfId="23" applyFont="1" applyFill="1" applyBorder="1" applyAlignment="1">
      <alignment horizontal="center" vertical="center" shrinkToFit="1"/>
    </xf>
    <xf numFmtId="41" fontId="24" fillId="0" borderId="0" xfId="23" applyFont="1" applyFill="1" applyBorder="1" applyAlignment="1">
      <alignment horizontal="center" vertical="center" shrinkToFit="1"/>
    </xf>
    <xf numFmtId="41" fontId="24" fillId="0" borderId="55" xfId="23" applyFont="1" applyFill="1" applyBorder="1" applyAlignment="1">
      <alignment horizontal="center" vertical="center" shrinkToFit="1"/>
    </xf>
    <xf numFmtId="41" fontId="24" fillId="0" borderId="9" xfId="23" applyFont="1" applyFill="1" applyBorder="1" applyAlignment="1">
      <alignment vertical="center" shrinkToFit="1"/>
    </xf>
    <xf numFmtId="0" fontId="21" fillId="2" borderId="179" xfId="0" applyFont="1" applyFill="1" applyBorder="1" applyAlignment="1">
      <alignment horizontal="distributed" vertical="center" justifyLastLine="1"/>
    </xf>
    <xf numFmtId="0" fontId="21" fillId="2" borderId="21" xfId="0" applyFont="1" applyFill="1" applyBorder="1" applyAlignment="1">
      <alignment horizontal="distributed" vertical="center" justifyLastLine="1"/>
    </xf>
    <xf numFmtId="0" fontId="21" fillId="2" borderId="18" xfId="0" applyFont="1" applyFill="1" applyBorder="1" applyAlignment="1">
      <alignment horizontal="distributed" vertical="center" justifyLastLine="1"/>
    </xf>
    <xf numFmtId="0" fontId="21" fillId="0" borderId="178" xfId="0" applyFont="1" applyFill="1" applyBorder="1" applyAlignment="1">
      <alignment horizontal="center" vertical="center" shrinkToFit="1"/>
    </xf>
    <xf numFmtId="0" fontId="21" fillId="0" borderId="197" xfId="0" applyFont="1" applyFill="1" applyBorder="1" applyAlignment="1">
      <alignment horizontal="center" vertical="center" shrinkToFit="1"/>
    </xf>
    <xf numFmtId="0" fontId="21" fillId="0" borderId="190" xfId="0" applyFont="1" applyFill="1" applyBorder="1" applyAlignment="1">
      <alignment horizontal="center" vertical="center" shrinkToFit="1"/>
    </xf>
    <xf numFmtId="0" fontId="21" fillId="0" borderId="4" xfId="0" applyFont="1" applyFill="1" applyBorder="1" applyAlignment="1">
      <alignment horizontal="left" vertical="center" wrapText="1" shrinkToFit="1"/>
    </xf>
    <xf numFmtId="0" fontId="21" fillId="0" borderId="4" xfId="0" applyFont="1" applyFill="1" applyBorder="1" applyAlignment="1">
      <alignment horizontal="left" vertical="center" shrinkToFit="1"/>
    </xf>
    <xf numFmtId="0" fontId="21" fillId="0" borderId="190" xfId="0" applyFont="1" applyFill="1" applyBorder="1" applyAlignment="1">
      <alignment horizontal="left" vertical="center" shrinkToFit="1"/>
    </xf>
    <xf numFmtId="0" fontId="21" fillId="0" borderId="198" xfId="0" applyFont="1" applyFill="1" applyBorder="1" applyAlignment="1">
      <alignment horizontal="center" vertical="center" wrapText="1" shrinkToFit="1"/>
    </xf>
    <xf numFmtId="0" fontId="21" fillId="0" borderId="199" xfId="0" applyFont="1" applyFill="1" applyBorder="1" applyAlignment="1">
      <alignment horizontal="center" vertical="center" wrapText="1" shrinkToFit="1"/>
    </xf>
    <xf numFmtId="0" fontId="21" fillId="0" borderId="200"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21" fillId="0" borderId="0" xfId="0" applyFont="1" applyFill="1" applyBorder="1" applyAlignment="1">
      <alignment horizontal="center" vertical="center" wrapText="1" shrinkToFit="1"/>
    </xf>
    <xf numFmtId="0" fontId="21" fillId="0" borderId="11" xfId="0" applyFont="1" applyFill="1" applyBorder="1" applyAlignment="1">
      <alignment horizontal="center" vertical="center" wrapText="1" shrinkToFit="1"/>
    </xf>
    <xf numFmtId="0" fontId="21" fillId="0" borderId="35" xfId="0" applyFont="1" applyFill="1" applyBorder="1" applyAlignment="1">
      <alignment horizontal="center" vertical="center" wrapText="1" shrinkToFit="1"/>
    </xf>
    <xf numFmtId="0" fontId="21" fillId="0" borderId="189" xfId="0" applyFont="1" applyFill="1" applyBorder="1" applyAlignment="1">
      <alignment horizontal="center" vertical="center" wrapText="1" shrinkToFit="1"/>
    </xf>
    <xf numFmtId="0" fontId="21" fillId="0" borderId="192" xfId="0" applyFont="1" applyFill="1" applyBorder="1" applyAlignment="1">
      <alignment horizontal="center" vertical="center" wrapText="1" shrinkToFit="1"/>
    </xf>
    <xf numFmtId="0" fontId="22" fillId="0" borderId="0" xfId="0" applyFont="1" applyBorder="1" applyAlignment="1">
      <alignment horizontal="center" vertical="center"/>
    </xf>
    <xf numFmtId="0" fontId="21" fillId="0" borderId="94" xfId="0" applyFont="1" applyBorder="1" applyAlignment="1">
      <alignment horizontal="center" vertical="center"/>
    </xf>
    <xf numFmtId="0" fontId="21" fillId="0" borderId="91" xfId="0" applyFont="1" applyBorder="1" applyAlignment="1">
      <alignment horizontal="center"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21" fillId="0" borderId="191" xfId="0" applyFont="1" applyBorder="1" applyAlignment="1">
      <alignment horizontal="center" vertical="center"/>
    </xf>
    <xf numFmtId="0" fontId="21" fillId="0" borderId="189" xfId="0" applyFont="1" applyBorder="1" applyAlignment="1">
      <alignment horizontal="center" vertical="center"/>
    </xf>
    <xf numFmtId="0" fontId="21" fillId="0" borderId="192" xfId="0" applyFont="1" applyBorder="1" applyAlignment="1">
      <alignment horizontal="center" vertical="center"/>
    </xf>
    <xf numFmtId="41" fontId="161" fillId="18" borderId="37" xfId="8" applyFont="1" applyFill="1" applyBorder="1" applyAlignment="1">
      <alignment horizontal="center" vertical="center" wrapText="1"/>
    </xf>
    <xf numFmtId="0" fontId="21" fillId="0" borderId="37" xfId="0" applyFont="1" applyBorder="1" applyAlignment="1">
      <alignment horizontal="left" vertical="center" wrapText="1"/>
    </xf>
    <xf numFmtId="0" fontId="161" fillId="18" borderId="37" xfId="0" applyFont="1" applyFill="1" applyBorder="1" applyAlignment="1">
      <alignment horizontal="center" vertical="center" wrapText="1"/>
    </xf>
    <xf numFmtId="0" fontId="20" fillId="0" borderId="299" xfId="0" applyFont="1" applyFill="1" applyBorder="1" applyAlignment="1">
      <alignment horizontal="center" vertical="center" shrinkToFit="1"/>
    </xf>
    <xf numFmtId="0" fontId="20" fillId="0" borderId="297" xfId="0" applyFont="1" applyFill="1" applyBorder="1" applyAlignment="1">
      <alignment horizontal="center" vertical="center" shrinkToFit="1"/>
    </xf>
    <xf numFmtId="0" fontId="20" fillId="0" borderId="298" xfId="0" applyFont="1" applyFill="1" applyBorder="1" applyAlignment="1">
      <alignment horizontal="center" vertical="center" shrinkToFit="1"/>
    </xf>
    <xf numFmtId="0" fontId="20" fillId="0" borderId="100" xfId="0" applyFont="1" applyFill="1" applyBorder="1" applyAlignment="1">
      <alignment horizontal="center" vertical="center" shrinkToFit="1"/>
    </xf>
    <xf numFmtId="0" fontId="20" fillId="0" borderId="193" xfId="0" applyFont="1" applyFill="1" applyBorder="1" applyAlignment="1">
      <alignment horizontal="center" vertical="center" shrinkToFit="1"/>
    </xf>
    <xf numFmtId="0" fontId="20" fillId="0" borderId="194" xfId="0" applyFont="1" applyFill="1" applyBorder="1" applyAlignment="1">
      <alignment horizontal="center" vertical="center" shrinkToFit="1"/>
    </xf>
    <xf numFmtId="0" fontId="21" fillId="0" borderId="100" xfId="0" applyFont="1" applyFill="1" applyBorder="1" applyAlignment="1">
      <alignment horizontal="center" vertical="center" wrapText="1"/>
    </xf>
    <xf numFmtId="0" fontId="21" fillId="0" borderId="193" xfId="0" applyFont="1" applyFill="1" applyBorder="1" applyAlignment="1">
      <alignment horizontal="center" vertical="center" wrapText="1"/>
    </xf>
    <xf numFmtId="0" fontId="21" fillId="0" borderId="195" xfId="0" applyFont="1" applyFill="1" applyBorder="1" applyAlignment="1">
      <alignment horizontal="center" vertical="center" wrapText="1"/>
    </xf>
    <xf numFmtId="0" fontId="21" fillId="0" borderId="287" xfId="0" applyFont="1" applyFill="1" applyBorder="1" applyAlignment="1">
      <alignment horizontal="center" vertical="center" wrapText="1"/>
    </xf>
    <xf numFmtId="0" fontId="21" fillId="0" borderId="286" xfId="0" applyFont="1" applyFill="1" applyBorder="1" applyAlignment="1">
      <alignment horizontal="center" vertical="center" wrapText="1"/>
    </xf>
    <xf numFmtId="0" fontId="21" fillId="0" borderId="288" xfId="0" applyFont="1" applyFill="1" applyBorder="1" applyAlignment="1">
      <alignment horizontal="center" vertical="center" wrapText="1"/>
    </xf>
    <xf numFmtId="0" fontId="21" fillId="0" borderId="247" xfId="0" applyFont="1" applyBorder="1" applyAlignment="1">
      <alignment horizontal="left" vertical="center" wrapText="1"/>
    </xf>
    <xf numFmtId="0" fontId="21" fillId="0" borderId="0" xfId="0" applyFont="1" applyBorder="1" applyAlignment="1">
      <alignment horizontal="left" vertical="center" wrapText="1"/>
    </xf>
    <xf numFmtId="0" fontId="103" fillId="0" borderId="0" xfId="22" applyFont="1" applyFill="1" applyBorder="1" applyAlignment="1" applyProtection="1">
      <alignment vertical="center"/>
    </xf>
    <xf numFmtId="0" fontId="24" fillId="8" borderId="37" xfId="0" applyFont="1" applyFill="1" applyBorder="1" applyAlignment="1">
      <alignment horizontal="center" vertical="center" wrapText="1"/>
    </xf>
    <xf numFmtId="0" fontId="21" fillId="0" borderId="37" xfId="0" applyFont="1" applyBorder="1" applyAlignment="1">
      <alignment horizontal="center" vertical="center" wrapText="1"/>
    </xf>
    <xf numFmtId="41" fontId="21" fillId="0" borderId="37" xfId="8" applyFont="1" applyBorder="1" applyAlignment="1">
      <alignment horizontal="center" vertical="center" wrapText="1"/>
    </xf>
    <xf numFmtId="41" fontId="21" fillId="0" borderId="287" xfId="23" applyFont="1" applyFill="1" applyBorder="1" applyAlignment="1">
      <alignment horizontal="center" vertical="center" wrapText="1"/>
    </xf>
    <xf numFmtId="41" fontId="21" fillId="0" borderId="286" xfId="23" applyFont="1" applyFill="1" applyBorder="1" applyAlignment="1">
      <alignment horizontal="center" vertical="center" wrapText="1"/>
    </xf>
    <xf numFmtId="41" fontId="21" fillId="0" borderId="280" xfId="23" applyFont="1" applyFill="1" applyBorder="1" applyAlignment="1">
      <alignment horizontal="center" vertical="center" wrapText="1"/>
    </xf>
    <xf numFmtId="201" fontId="21" fillId="0" borderId="287" xfId="0" applyNumberFormat="1" applyFont="1" applyFill="1" applyBorder="1" applyAlignment="1">
      <alignment horizontal="center" vertical="center" shrinkToFit="1"/>
    </xf>
    <xf numFmtId="201" fontId="21" fillId="0" borderId="286" xfId="0" applyNumberFormat="1" applyFont="1" applyFill="1" applyBorder="1" applyAlignment="1">
      <alignment horizontal="center" vertical="center" shrinkToFit="1"/>
    </xf>
    <xf numFmtId="201" fontId="21" fillId="0" borderId="280" xfId="0" applyNumberFormat="1" applyFont="1" applyFill="1" applyBorder="1" applyAlignment="1">
      <alignment horizontal="center" vertical="center" shrinkToFit="1"/>
    </xf>
    <xf numFmtId="10" fontId="21" fillId="0" borderId="287" xfId="7" applyNumberFormat="1" applyFont="1" applyFill="1" applyBorder="1" applyAlignment="1">
      <alignment horizontal="center" vertical="center" shrinkToFit="1"/>
    </xf>
    <xf numFmtId="10" fontId="21" fillId="0" borderId="286" xfId="7" applyNumberFormat="1" applyFont="1" applyFill="1" applyBorder="1" applyAlignment="1">
      <alignment horizontal="center" vertical="center" shrinkToFit="1"/>
    </xf>
    <xf numFmtId="10" fontId="21" fillId="0" borderId="280" xfId="7" applyNumberFormat="1" applyFont="1" applyFill="1" applyBorder="1" applyAlignment="1">
      <alignment horizontal="center" vertical="center" shrinkToFit="1"/>
    </xf>
    <xf numFmtId="0" fontId="21" fillId="0" borderId="287" xfId="0" applyFont="1" applyFill="1" applyBorder="1" applyAlignment="1">
      <alignment horizontal="center" vertical="center"/>
    </xf>
    <xf numFmtId="0" fontId="21" fillId="0" borderId="286" xfId="0" applyFont="1" applyFill="1" applyBorder="1" applyAlignment="1">
      <alignment horizontal="center" vertical="center"/>
    </xf>
    <xf numFmtId="184" fontId="21" fillId="0" borderId="286" xfId="0" applyNumberFormat="1" applyFont="1" applyFill="1" applyBorder="1" applyAlignment="1">
      <alignment horizontal="center" vertical="center"/>
    </xf>
    <xf numFmtId="0" fontId="21" fillId="0" borderId="286" xfId="0" applyFont="1" applyFill="1" applyBorder="1" applyAlignment="1">
      <alignment vertical="center"/>
    </xf>
    <xf numFmtId="0" fontId="21" fillId="0" borderId="280" xfId="0" applyFont="1" applyFill="1" applyBorder="1" applyAlignment="1">
      <alignment vertical="center"/>
    </xf>
    <xf numFmtId="0" fontId="21" fillId="0" borderId="287" xfId="0" applyNumberFormat="1" applyFont="1" applyBorder="1" applyAlignment="1">
      <alignment horizontal="center" vertical="center" wrapText="1"/>
    </xf>
    <xf numFmtId="0" fontId="21" fillId="0" borderId="286" xfId="0" applyNumberFormat="1" applyFont="1" applyBorder="1" applyAlignment="1">
      <alignment horizontal="center" vertical="center" wrapText="1"/>
    </xf>
    <xf numFmtId="0" fontId="21" fillId="0" borderId="280" xfId="0" applyNumberFormat="1" applyFont="1" applyBorder="1" applyAlignment="1">
      <alignment horizontal="center" vertical="center" wrapText="1"/>
    </xf>
    <xf numFmtId="0" fontId="24" fillId="8" borderId="37" xfId="0" applyFont="1" applyFill="1" applyBorder="1" applyAlignment="1">
      <alignment horizontal="center" vertical="center"/>
    </xf>
    <xf numFmtId="49" fontId="21" fillId="0" borderId="287" xfId="0" applyNumberFormat="1" applyFont="1" applyFill="1" applyBorder="1" applyAlignment="1">
      <alignment horizontal="center" vertical="center" wrapText="1"/>
    </xf>
    <xf numFmtId="49" fontId="21" fillId="0" borderId="286" xfId="0" applyNumberFormat="1" applyFont="1" applyFill="1" applyBorder="1" applyAlignment="1">
      <alignment horizontal="center" vertical="center" wrapText="1"/>
    </xf>
    <xf numFmtId="49" fontId="21" fillId="0" borderId="280" xfId="0" applyNumberFormat="1" applyFont="1" applyFill="1" applyBorder="1" applyAlignment="1">
      <alignment horizontal="center" vertical="center" wrapText="1"/>
    </xf>
    <xf numFmtId="0" fontId="21" fillId="0" borderId="289" xfId="0" applyFont="1" applyBorder="1" applyAlignment="1">
      <alignment horizontal="center" vertical="center"/>
    </xf>
    <xf numFmtId="0" fontId="21" fillId="0" borderId="280" xfId="0" applyFont="1" applyBorder="1" applyAlignment="1">
      <alignment horizontal="center" vertical="center"/>
    </xf>
    <xf numFmtId="0" fontId="24" fillId="0" borderId="290" xfId="0" applyFont="1" applyBorder="1" applyAlignment="1">
      <alignment horizontal="center" vertical="center"/>
    </xf>
    <xf numFmtId="0" fontId="24" fillId="0" borderId="291" xfId="0" applyFont="1" applyBorder="1" applyAlignment="1">
      <alignment horizontal="center" vertical="center"/>
    </xf>
    <xf numFmtId="187" fontId="24" fillId="0" borderId="291" xfId="23" applyNumberFormat="1" applyFont="1" applyBorder="1" applyAlignment="1">
      <alignment horizontal="left" vertical="center" indent="1"/>
    </xf>
    <xf numFmtId="187" fontId="24" fillId="0" borderId="293" xfId="23" applyNumberFormat="1" applyFont="1" applyBorder="1" applyAlignment="1">
      <alignment horizontal="left" vertical="center" indent="1"/>
    </xf>
    <xf numFmtId="0" fontId="21" fillId="0" borderId="292" xfId="0" applyFont="1" applyBorder="1" applyAlignment="1">
      <alignment horizontal="center" vertical="center"/>
    </xf>
    <xf numFmtId="0" fontId="21" fillId="0" borderId="291" xfId="0" applyFont="1" applyBorder="1" applyAlignment="1">
      <alignment horizontal="center" vertical="center"/>
    </xf>
    <xf numFmtId="0" fontId="21" fillId="0" borderId="300" xfId="0" applyFont="1" applyBorder="1" applyAlignment="1">
      <alignment horizontal="center" vertical="center"/>
    </xf>
    <xf numFmtId="0" fontId="21" fillId="0" borderId="276" xfId="0" applyFont="1" applyFill="1" applyBorder="1" applyAlignment="1">
      <alignment horizontal="center" vertical="center" wrapText="1"/>
    </xf>
    <xf numFmtId="0" fontId="21" fillId="0" borderId="320" xfId="0" applyFont="1" applyFill="1" applyBorder="1" applyAlignment="1">
      <alignment horizontal="center" vertical="center" wrapText="1"/>
    </xf>
    <xf numFmtId="49" fontId="21" fillId="0" borderId="249" xfId="0" applyNumberFormat="1" applyFont="1" applyFill="1" applyBorder="1" applyAlignment="1">
      <alignment horizontal="center" vertical="center" wrapText="1"/>
    </xf>
    <xf numFmtId="49" fontId="21" fillId="0" borderId="250" xfId="0" applyNumberFormat="1" applyFont="1" applyFill="1" applyBorder="1" applyAlignment="1">
      <alignment horizontal="center" vertical="center" wrapText="1"/>
    </xf>
    <xf numFmtId="49" fontId="21" fillId="0" borderId="239" xfId="0" applyNumberFormat="1" applyFont="1" applyFill="1" applyBorder="1" applyAlignment="1">
      <alignment horizontal="center" vertical="center" wrapText="1"/>
    </xf>
    <xf numFmtId="41" fontId="21" fillId="0" borderId="276" xfId="23" applyFont="1" applyFill="1" applyBorder="1" applyAlignment="1">
      <alignment horizontal="center" vertical="center" wrapText="1"/>
    </xf>
    <xf numFmtId="41" fontId="21" fillId="0" borderId="194" xfId="23" applyFont="1" applyFill="1" applyBorder="1" applyAlignment="1">
      <alignment horizontal="center" vertical="center" wrapText="1"/>
    </xf>
    <xf numFmtId="0" fontId="21" fillId="2" borderId="86"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69" xfId="0" applyFont="1" applyFill="1" applyBorder="1" applyAlignment="1">
      <alignment horizontal="center" vertical="center"/>
    </xf>
    <xf numFmtId="0" fontId="20" fillId="0" borderId="58" xfId="0" applyFont="1" applyFill="1" applyBorder="1" applyAlignment="1">
      <alignment horizontal="center" vertical="center" shrinkToFit="1"/>
    </xf>
    <xf numFmtId="0" fontId="20" fillId="0" borderId="247" xfId="0" applyFont="1" applyFill="1" applyBorder="1" applyAlignment="1">
      <alignment horizontal="center" vertical="center" shrinkToFit="1"/>
    </xf>
    <xf numFmtId="0" fontId="20" fillId="0" borderId="248" xfId="0" applyFont="1" applyFill="1" applyBorder="1" applyAlignment="1">
      <alignment horizontal="center" vertical="center" shrinkToFit="1"/>
    </xf>
    <xf numFmtId="0" fontId="20" fillId="0" borderId="276" xfId="0" applyFont="1" applyFill="1" applyBorder="1" applyAlignment="1">
      <alignment horizontal="center" vertical="center" shrinkToFit="1"/>
    </xf>
    <xf numFmtId="0" fontId="21" fillId="2" borderId="72" xfId="0" applyFont="1" applyFill="1" applyBorder="1" applyAlignment="1">
      <alignment horizontal="center" vertical="center" wrapText="1"/>
    </xf>
    <xf numFmtId="0" fontId="21" fillId="2" borderId="73" xfId="0" applyFont="1" applyFill="1" applyBorder="1" applyAlignment="1">
      <alignment horizontal="center" vertical="center"/>
    </xf>
    <xf numFmtId="0" fontId="21" fillId="0" borderId="95"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91" xfId="0" applyFont="1" applyBorder="1" applyAlignment="1">
      <alignment horizontal="left" vertical="center"/>
    </xf>
    <xf numFmtId="0" fontId="0" fillId="0" borderId="92" xfId="0" applyBorder="1" applyAlignment="1">
      <alignment horizontal="left" vertical="center"/>
    </xf>
    <xf numFmtId="0" fontId="0" fillId="0" borderId="93"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28"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21" fillId="0" borderId="92" xfId="0" applyFont="1" applyBorder="1" applyAlignment="1">
      <alignment horizontal="left" vertical="center"/>
    </xf>
    <xf numFmtId="0" fontId="0" fillId="0" borderId="0" xfId="0" applyBorder="1" applyAlignment="1">
      <alignment horizontal="left" vertical="center"/>
    </xf>
    <xf numFmtId="0" fontId="21" fillId="0" borderId="28" xfId="0" applyFont="1" applyBorder="1" applyAlignment="1">
      <alignment horizontal="left" vertical="center"/>
    </xf>
    <xf numFmtId="0" fontId="21" fillId="2" borderId="68" xfId="0" applyFont="1" applyFill="1" applyBorder="1" applyAlignment="1">
      <alignment horizontal="center" vertical="center"/>
    </xf>
    <xf numFmtId="3" fontId="21" fillId="0" borderId="37" xfId="0" applyNumberFormat="1" applyFont="1" applyBorder="1" applyAlignment="1">
      <alignment horizontal="center" vertical="center"/>
    </xf>
    <xf numFmtId="0" fontId="21" fillId="0" borderId="37" xfId="0" applyFont="1" applyBorder="1" applyAlignment="1">
      <alignment horizontal="center" vertical="center"/>
    </xf>
    <xf numFmtId="0" fontId="21" fillId="2" borderId="73" xfId="0" applyFont="1" applyFill="1" applyBorder="1" applyAlignment="1">
      <alignment horizontal="center" vertical="center" wrapText="1"/>
    </xf>
    <xf numFmtId="10" fontId="21" fillId="0" borderId="249" xfId="7" applyNumberFormat="1" applyFont="1" applyFill="1" applyBorder="1" applyAlignment="1">
      <alignment horizontal="center" vertical="center" shrinkToFit="1"/>
    </xf>
    <xf numFmtId="10" fontId="21" fillId="0" borderId="250" xfId="7" applyNumberFormat="1" applyFont="1" applyFill="1" applyBorder="1" applyAlignment="1">
      <alignment horizontal="center" vertical="center" shrinkToFit="1"/>
    </xf>
    <xf numFmtId="10" fontId="21" fillId="0" borderId="239" xfId="7" applyNumberFormat="1" applyFont="1" applyFill="1" applyBorder="1" applyAlignment="1">
      <alignment horizontal="center" vertical="center" shrinkToFit="1"/>
    </xf>
    <xf numFmtId="0" fontId="21" fillId="0" borderId="249" xfId="0" applyFont="1" applyFill="1" applyBorder="1" applyAlignment="1">
      <alignment horizontal="center" vertical="center" wrapText="1"/>
    </xf>
    <xf numFmtId="0" fontId="21" fillId="0" borderId="250" xfId="0" applyFont="1" applyFill="1" applyBorder="1" applyAlignment="1">
      <alignment horizontal="center" vertical="center" wrapText="1"/>
    </xf>
    <xf numFmtId="0" fontId="21" fillId="0" borderId="251" xfId="0" applyFont="1" applyFill="1" applyBorder="1" applyAlignment="1">
      <alignment horizontal="center" vertical="center" wrapText="1"/>
    </xf>
    <xf numFmtId="0" fontId="21" fillId="0" borderId="238" xfId="0" applyFont="1" applyBorder="1" applyAlignment="1">
      <alignment horizontal="center" vertical="center"/>
    </xf>
    <xf numFmtId="0" fontId="21" fillId="0" borderId="239" xfId="0" applyFont="1" applyBorder="1" applyAlignment="1">
      <alignment horizontal="center" vertical="center"/>
    </xf>
    <xf numFmtId="0" fontId="22" fillId="0" borderId="0" xfId="0" applyFont="1" applyAlignment="1">
      <alignment horizontal="center" vertical="center" shrinkToFit="1"/>
    </xf>
    <xf numFmtId="0" fontId="21" fillId="0" borderId="68" xfId="0" applyFont="1" applyBorder="1" applyAlignment="1">
      <alignment horizontal="left" vertical="center" wrapText="1"/>
    </xf>
    <xf numFmtId="0" fontId="161" fillId="18" borderId="107" xfId="0" applyFont="1" applyFill="1" applyBorder="1" applyAlignment="1">
      <alignment horizontal="center" vertical="center" wrapText="1"/>
    </xf>
    <xf numFmtId="41" fontId="161" fillId="18" borderId="108" xfId="8" applyFont="1" applyFill="1" applyBorder="1" applyAlignment="1">
      <alignment horizontal="center" vertical="center" wrapText="1"/>
    </xf>
    <xf numFmtId="41" fontId="21" fillId="0" borderId="299" xfId="23" applyFont="1" applyFill="1" applyBorder="1" applyAlignment="1">
      <alignment horizontal="center" vertical="center" shrinkToFit="1"/>
    </xf>
    <xf numFmtId="41" fontId="21" fillId="0" borderId="297" xfId="23" applyFont="1" applyFill="1" applyBorder="1" applyAlignment="1">
      <alignment horizontal="center" vertical="center" shrinkToFit="1"/>
    </xf>
    <xf numFmtId="41" fontId="21" fillId="0" borderId="298" xfId="23" applyFont="1" applyFill="1" applyBorder="1" applyAlignment="1">
      <alignment horizontal="center" vertical="center" shrinkToFit="1"/>
    </xf>
    <xf numFmtId="41" fontId="21" fillId="0" borderId="100" xfId="23" applyFont="1" applyFill="1" applyBorder="1" applyAlignment="1">
      <alignment horizontal="center" vertical="center" shrinkToFit="1"/>
    </xf>
    <xf numFmtId="41" fontId="21" fillId="0" borderId="193" xfId="23" applyFont="1" applyFill="1" applyBorder="1" applyAlignment="1">
      <alignment horizontal="center" vertical="center" shrinkToFit="1"/>
    </xf>
    <xf numFmtId="41" fontId="21" fillId="0" borderId="194" xfId="23" applyFont="1" applyFill="1" applyBorder="1" applyAlignment="1">
      <alignment horizontal="center" vertical="center" shrinkToFit="1"/>
    </xf>
    <xf numFmtId="0" fontId="21" fillId="0" borderId="299" xfId="0" applyFont="1" applyFill="1" applyBorder="1" applyAlignment="1">
      <alignment horizontal="center" vertical="center" wrapText="1"/>
    </xf>
    <xf numFmtId="0" fontId="21" fillId="0" borderId="297" xfId="0" applyFont="1" applyFill="1" applyBorder="1" applyAlignment="1">
      <alignment horizontal="center" vertical="center" wrapText="1"/>
    </xf>
    <xf numFmtId="0" fontId="21" fillId="0" borderId="301" xfId="0" applyFont="1" applyFill="1" applyBorder="1" applyAlignment="1">
      <alignment horizontal="center" vertical="center" wrapText="1"/>
    </xf>
    <xf numFmtId="0" fontId="21" fillId="0" borderId="296" xfId="0" applyFont="1" applyBorder="1" applyAlignment="1">
      <alignment horizontal="center" vertical="center"/>
    </xf>
    <xf numFmtId="0" fontId="21" fillId="0" borderId="298" xfId="0" applyFont="1" applyBorder="1" applyAlignment="1">
      <alignment horizontal="center" vertical="center"/>
    </xf>
    <xf numFmtId="0" fontId="21" fillId="0" borderId="196" xfId="0" applyFont="1" applyBorder="1" applyAlignment="1">
      <alignment horizontal="center" vertical="center"/>
    </xf>
    <xf numFmtId="0" fontId="21" fillId="0" borderId="194" xfId="0" applyFont="1" applyBorder="1" applyAlignment="1">
      <alignment horizontal="center" vertical="center"/>
    </xf>
    <xf numFmtId="0" fontId="21" fillId="9" borderId="299" xfId="0" applyFont="1" applyFill="1" applyBorder="1" applyAlignment="1">
      <alignment horizontal="center" vertical="center" wrapText="1"/>
    </xf>
    <xf numFmtId="0" fontId="21" fillId="9" borderId="297" xfId="0" applyFont="1" applyFill="1" applyBorder="1" applyAlignment="1">
      <alignment horizontal="center" vertical="center" wrapText="1"/>
    </xf>
    <xf numFmtId="0" fontId="21" fillId="9" borderId="298" xfId="0" applyFont="1" applyFill="1" applyBorder="1" applyAlignment="1">
      <alignment horizontal="center" vertical="center" wrapText="1"/>
    </xf>
    <xf numFmtId="0" fontId="21" fillId="9" borderId="100" xfId="0" applyFont="1" applyFill="1" applyBorder="1" applyAlignment="1">
      <alignment horizontal="center" vertical="center" wrapText="1"/>
    </xf>
    <xf numFmtId="0" fontId="21" fillId="9" borderId="193" xfId="0" applyFont="1" applyFill="1" applyBorder="1" applyAlignment="1">
      <alignment horizontal="center" vertical="center" wrapText="1"/>
    </xf>
    <xf numFmtId="0" fontId="21" fillId="9" borderId="194" xfId="0" applyFont="1" applyFill="1" applyBorder="1" applyAlignment="1">
      <alignment horizontal="center" vertical="center" wrapText="1"/>
    </xf>
    <xf numFmtId="0" fontId="21" fillId="0" borderId="298" xfId="0" applyFont="1" applyFill="1" applyBorder="1" applyAlignment="1">
      <alignment horizontal="center" vertical="center" wrapText="1"/>
    </xf>
    <xf numFmtId="0" fontId="21" fillId="0" borderId="194" xfId="0" applyFont="1" applyFill="1" applyBorder="1" applyAlignment="1">
      <alignment horizontal="center" vertical="center" wrapText="1"/>
    </xf>
    <xf numFmtId="0" fontId="19" fillId="0" borderId="302" xfId="0" applyFont="1" applyBorder="1" applyAlignment="1">
      <alignment horizontal="center" vertical="center"/>
    </xf>
    <xf numFmtId="0" fontId="19" fillId="0" borderId="294" xfId="0" applyFont="1" applyBorder="1" applyAlignment="1">
      <alignment horizontal="center" vertical="center"/>
    </xf>
    <xf numFmtId="41" fontId="19" fillId="0" borderId="294" xfId="0" applyNumberFormat="1" applyFont="1" applyBorder="1" applyAlignment="1">
      <alignment horizontal="center" vertical="center"/>
    </xf>
    <xf numFmtId="0" fontId="19" fillId="0" borderId="292" xfId="0" applyFont="1" applyBorder="1">
      <alignment vertical="center"/>
    </xf>
    <xf numFmtId="0" fontId="19" fillId="0" borderId="291" xfId="0" applyFont="1" applyBorder="1">
      <alignment vertical="center"/>
    </xf>
    <xf numFmtId="0" fontId="19" fillId="0" borderId="300" xfId="0" applyFont="1" applyBorder="1">
      <alignment vertical="center"/>
    </xf>
    <xf numFmtId="0" fontId="21" fillId="0" borderId="271" xfId="0" applyFont="1" applyFill="1" applyBorder="1" applyAlignment="1">
      <alignment horizontal="center" vertical="center" wrapText="1"/>
    </xf>
    <xf numFmtId="0" fontId="21" fillId="0" borderId="277" xfId="0" applyFont="1" applyFill="1" applyBorder="1" applyAlignment="1">
      <alignment horizontal="center" vertical="center" wrapText="1"/>
    </xf>
    <xf numFmtId="0" fontId="21" fillId="0" borderId="270" xfId="0" applyFont="1" applyBorder="1" applyAlignment="1">
      <alignment horizontal="center" vertical="center"/>
    </xf>
    <xf numFmtId="0" fontId="21" fillId="0" borderId="271" xfId="0" applyFont="1" applyBorder="1" applyAlignment="1">
      <alignment horizontal="center" vertical="center"/>
    </xf>
    <xf numFmtId="0" fontId="21" fillId="9" borderId="271"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2" borderId="70" xfId="0" applyFont="1" applyFill="1" applyBorder="1" applyAlignment="1">
      <alignment horizontal="center" vertical="center"/>
    </xf>
    <xf numFmtId="0" fontId="21" fillId="0" borderId="236" xfId="0" applyFont="1" applyBorder="1" applyAlignment="1">
      <alignment horizontal="center" vertical="center"/>
    </xf>
    <xf numFmtId="0" fontId="21" fillId="0" borderId="21" xfId="0" applyFont="1" applyBorder="1" applyAlignment="1">
      <alignment horizontal="center" vertical="center"/>
    </xf>
    <xf numFmtId="0" fontId="21" fillId="9" borderId="21" xfId="0" applyFont="1" applyFill="1" applyBorder="1" applyAlignment="1">
      <alignment horizontal="center" vertical="center" wrapText="1"/>
    </xf>
    <xf numFmtId="0" fontId="21" fillId="0" borderId="100" xfId="0" applyNumberFormat="1" applyFont="1" applyBorder="1" applyAlignment="1">
      <alignment horizontal="center" vertical="center" wrapText="1"/>
    </xf>
    <xf numFmtId="0" fontId="21" fillId="0" borderId="193" xfId="0" applyNumberFormat="1" applyFont="1" applyBorder="1" applyAlignment="1">
      <alignment horizontal="center" vertical="center" wrapText="1"/>
    </xf>
    <xf numFmtId="0" fontId="21" fillId="0" borderId="194" xfId="0" applyNumberFormat="1" applyFont="1" applyBorder="1" applyAlignment="1">
      <alignment horizontal="center" vertical="center" wrapText="1"/>
    </xf>
    <xf numFmtId="41" fontId="21" fillId="0" borderId="249" xfId="23" applyFont="1" applyFill="1" applyBorder="1" applyAlignment="1">
      <alignment horizontal="center" vertical="center" wrapText="1"/>
    </xf>
    <xf numFmtId="41" fontId="21" fillId="0" borderId="250" xfId="23" applyFont="1" applyFill="1" applyBorder="1" applyAlignment="1">
      <alignment horizontal="center" vertical="center" wrapText="1"/>
    </xf>
    <xf numFmtId="41" fontId="21" fillId="0" borderId="239" xfId="23" applyFont="1" applyFill="1" applyBorder="1" applyAlignment="1">
      <alignment horizontal="center" vertical="center" wrapText="1"/>
    </xf>
    <xf numFmtId="0" fontId="24" fillId="0" borderId="3" xfId="0" applyFont="1" applyBorder="1" applyAlignment="1">
      <alignment horizontal="left" vertical="center"/>
    </xf>
    <xf numFmtId="0" fontId="24" fillId="0" borderId="189" xfId="0" applyFont="1" applyBorder="1" applyAlignment="1">
      <alignment horizontal="left" vertical="center"/>
    </xf>
    <xf numFmtId="41" fontId="21" fillId="0" borderId="193" xfId="23" applyFont="1" applyFill="1" applyBorder="1" applyAlignment="1">
      <alignment horizontal="center" vertical="center" wrapText="1"/>
    </xf>
    <xf numFmtId="0" fontId="21" fillId="0" borderId="3" xfId="0" applyFont="1" applyBorder="1" applyAlignment="1">
      <alignment horizontal="left" vertical="center"/>
    </xf>
    <xf numFmtId="0" fontId="21" fillId="0" borderId="189" xfId="0" applyFont="1" applyBorder="1" applyAlignment="1">
      <alignment horizontal="left" vertical="center"/>
    </xf>
    <xf numFmtId="0" fontId="21" fillId="0" borderId="27" xfId="0" applyFont="1" applyBorder="1" applyAlignment="1">
      <alignment horizontal="left" vertical="center" wrapText="1" indent="1"/>
    </xf>
    <xf numFmtId="0" fontId="21" fillId="0" borderId="32" xfId="0" applyFont="1" applyBorder="1" applyAlignment="1">
      <alignment horizontal="left" vertical="center" wrapText="1" indent="1"/>
    </xf>
    <xf numFmtId="0" fontId="21" fillId="0" borderId="74" xfId="0" applyFont="1" applyBorder="1" applyAlignment="1">
      <alignment horizontal="left" vertical="center" wrapText="1" indent="1"/>
    </xf>
    <xf numFmtId="0" fontId="21" fillId="0" borderId="28" xfId="0" applyFont="1" applyBorder="1" applyAlignment="1">
      <alignment horizontal="left" vertical="center" wrapText="1" indent="1"/>
    </xf>
    <xf numFmtId="0" fontId="21" fillId="0" borderId="3" xfId="0" applyFont="1" applyBorder="1" applyAlignment="1">
      <alignment horizontal="left" vertical="center" wrapText="1" indent="1"/>
    </xf>
    <xf numFmtId="0" fontId="21" fillId="0" borderId="189" xfId="0" applyFont="1" applyBorder="1" applyAlignment="1">
      <alignment horizontal="left" vertical="center" wrapText="1" indent="1"/>
    </xf>
    <xf numFmtId="0" fontId="21" fillId="0" borderId="13" xfId="0" applyFont="1" applyBorder="1" applyAlignment="1">
      <alignment horizontal="left" vertical="center" wrapText="1" indent="1"/>
    </xf>
    <xf numFmtId="0" fontId="0" fillId="0" borderId="189" xfId="0" applyBorder="1" applyAlignment="1">
      <alignment horizontal="left" vertical="center"/>
    </xf>
    <xf numFmtId="0" fontId="0" fillId="0" borderId="93"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36" fillId="0" borderId="0" xfId="0" applyFont="1" applyAlignment="1">
      <alignment horizontal="center" vertical="center"/>
    </xf>
    <xf numFmtId="0" fontId="19" fillId="0" borderId="0" xfId="0" applyFont="1" applyAlignment="1">
      <alignment horizontal="center" vertical="center"/>
    </xf>
    <xf numFmtId="49" fontId="21" fillId="0" borderId="21" xfId="0" applyNumberFormat="1" applyFont="1" applyFill="1" applyBorder="1" applyAlignment="1">
      <alignment horizontal="center" vertical="center" wrapText="1"/>
    </xf>
    <xf numFmtId="0" fontId="130" fillId="0" borderId="0" xfId="0" applyFont="1" applyAlignment="1">
      <alignment horizontal="left" vertical="center"/>
    </xf>
    <xf numFmtId="0" fontId="161" fillId="18" borderId="110" xfId="0" applyFont="1" applyFill="1" applyBorder="1" applyAlignment="1">
      <alignment horizontal="center" vertical="center" wrapText="1"/>
    </xf>
    <xf numFmtId="0" fontId="161" fillId="18" borderId="114" xfId="0" applyFont="1" applyFill="1" applyBorder="1" applyAlignment="1">
      <alignment horizontal="center" vertical="center" wrapText="1"/>
    </xf>
    <xf numFmtId="41" fontId="161" fillId="18" borderId="114" xfId="8" applyFont="1" applyFill="1" applyBorder="1" applyAlignment="1">
      <alignment horizontal="center" vertical="center" wrapText="1"/>
    </xf>
    <xf numFmtId="41" fontId="161" fillId="18" borderId="254" xfId="8" applyFont="1" applyFill="1" applyBorder="1" applyAlignment="1">
      <alignment horizontal="center" vertical="center" wrapText="1"/>
    </xf>
    <xf numFmtId="0" fontId="21" fillId="0" borderId="75" xfId="0" applyFont="1" applyBorder="1" applyAlignment="1">
      <alignment horizontal="center" vertical="center" wrapText="1"/>
    </xf>
    <xf numFmtId="41" fontId="21" fillId="0" borderId="75" xfId="8" applyFont="1" applyBorder="1" applyAlignment="1">
      <alignment horizontal="center" vertical="center" wrapText="1"/>
    </xf>
    <xf numFmtId="0" fontId="161" fillId="18" borderId="171" xfId="0" applyFont="1" applyFill="1" applyBorder="1" applyAlignment="1">
      <alignment horizontal="center" vertical="center" wrapText="1"/>
    </xf>
    <xf numFmtId="0" fontId="161" fillId="18" borderId="337" xfId="0" applyFont="1" applyFill="1" applyBorder="1" applyAlignment="1">
      <alignment horizontal="center" vertical="center" wrapText="1"/>
    </xf>
    <xf numFmtId="41" fontId="161" fillId="18" borderId="337" xfId="8" applyFont="1" applyFill="1" applyBorder="1" applyAlignment="1">
      <alignment horizontal="center" vertical="center" wrapText="1"/>
    </xf>
    <xf numFmtId="41" fontId="161" fillId="18" borderId="338" xfId="8" applyFont="1" applyFill="1" applyBorder="1" applyAlignment="1">
      <alignment horizontal="center" vertical="center" wrapText="1"/>
    </xf>
    <xf numFmtId="0" fontId="112" fillId="0" borderId="292" xfId="0" applyNumberFormat="1" applyFont="1" applyBorder="1" applyAlignment="1">
      <alignment horizontal="center" vertical="center" wrapText="1"/>
    </xf>
    <xf numFmtId="0" fontId="112" fillId="0" borderId="291" xfId="0" applyNumberFormat="1" applyFont="1" applyBorder="1" applyAlignment="1">
      <alignment horizontal="center" vertical="center" wrapText="1"/>
    </xf>
    <xf numFmtId="0" fontId="112" fillId="0" borderId="293" xfId="0" applyNumberFormat="1" applyFont="1" applyBorder="1" applyAlignment="1">
      <alignment horizontal="center" vertical="center" wrapText="1"/>
    </xf>
    <xf numFmtId="0" fontId="98" fillId="0" borderId="291" xfId="22" applyNumberFormat="1" applyFont="1" applyBorder="1" applyAlignment="1" applyProtection="1">
      <alignment horizontal="center" vertical="center" wrapText="1"/>
    </xf>
    <xf numFmtId="0" fontId="98" fillId="0" borderId="291" xfId="0" applyNumberFormat="1" applyFont="1" applyBorder="1" applyAlignment="1">
      <alignment horizontal="center" vertical="center" wrapText="1"/>
    </xf>
    <xf numFmtId="0" fontId="98" fillId="0" borderId="292" xfId="0" applyNumberFormat="1" applyFont="1" applyBorder="1" applyAlignment="1">
      <alignment horizontal="center" vertical="center" wrapText="1"/>
    </xf>
    <xf numFmtId="0" fontId="98" fillId="0" borderId="293" xfId="0" applyNumberFormat="1" applyFont="1" applyBorder="1" applyAlignment="1">
      <alignment horizontal="center" vertical="center" wrapText="1"/>
    </xf>
    <xf numFmtId="0" fontId="98" fillId="0" borderId="58" xfId="0" applyNumberFormat="1" applyFont="1" applyBorder="1" applyAlignment="1">
      <alignment horizontal="center" vertical="center" wrapText="1"/>
    </xf>
    <xf numFmtId="0" fontId="98" fillId="0" borderId="247" xfId="0" applyNumberFormat="1" applyFont="1" applyBorder="1" applyAlignment="1">
      <alignment horizontal="center" vertical="center" wrapText="1"/>
    </xf>
    <xf numFmtId="0" fontId="98" fillId="0" borderId="100" xfId="0" applyNumberFormat="1" applyFont="1" applyBorder="1" applyAlignment="1">
      <alignment horizontal="center" vertical="center" wrapText="1"/>
    </xf>
    <xf numFmtId="0" fontId="98" fillId="0" borderId="276" xfId="0" applyNumberFormat="1" applyFont="1" applyBorder="1" applyAlignment="1">
      <alignment horizontal="center" vertical="center" wrapText="1"/>
    </xf>
    <xf numFmtId="0" fontId="98" fillId="0" borderId="58" xfId="0" applyNumberFormat="1" applyFont="1" applyBorder="1" applyAlignment="1">
      <alignment horizontal="center" vertical="center"/>
    </xf>
    <xf numFmtId="0" fontId="98" fillId="0" borderId="247" xfId="0" applyNumberFormat="1" applyFont="1" applyBorder="1" applyAlignment="1">
      <alignment horizontal="center" vertical="center"/>
    </xf>
    <xf numFmtId="0" fontId="98" fillId="0" borderId="100" xfId="0" applyNumberFormat="1" applyFont="1" applyBorder="1" applyAlignment="1">
      <alignment horizontal="center" vertical="center"/>
    </xf>
    <xf numFmtId="0" fontId="98" fillId="0" borderId="276" xfId="0" applyNumberFormat="1" applyFont="1" applyBorder="1" applyAlignment="1">
      <alignment horizontal="center" vertical="center"/>
    </xf>
    <xf numFmtId="0" fontId="98" fillId="0" borderId="21" xfId="0" applyNumberFormat="1" applyFont="1" applyBorder="1" applyAlignment="1">
      <alignment horizontal="center" vertical="center"/>
    </xf>
    <xf numFmtId="0" fontId="98" fillId="0" borderId="287" xfId="0" applyNumberFormat="1" applyFont="1" applyBorder="1" applyAlignment="1">
      <alignment horizontal="center" vertical="center"/>
    </xf>
    <xf numFmtId="0" fontId="98" fillId="0" borderId="364" xfId="0" applyNumberFormat="1" applyFont="1" applyBorder="1" applyAlignment="1">
      <alignment horizontal="center" vertical="center"/>
    </xf>
    <xf numFmtId="0" fontId="98" fillId="0" borderId="365" xfId="0" applyNumberFormat="1" applyFont="1" applyBorder="1" applyAlignment="1">
      <alignment horizontal="center" vertical="center"/>
    </xf>
    <xf numFmtId="0" fontId="21" fillId="0" borderId="72" xfId="0" applyFont="1" applyBorder="1" applyAlignment="1">
      <alignment horizontal="center" vertical="center"/>
    </xf>
    <xf numFmtId="0" fontId="21" fillId="0" borderId="73" xfId="0" applyFont="1" applyBorder="1" applyAlignment="1">
      <alignment horizontal="center" vertical="center"/>
    </xf>
    <xf numFmtId="0" fontId="98" fillId="0" borderId="248" xfId="0" applyNumberFormat="1" applyFont="1" applyBorder="1" applyAlignment="1">
      <alignment horizontal="center" vertical="center"/>
    </xf>
    <xf numFmtId="0" fontId="98" fillId="0" borderId="194" xfId="0" applyNumberFormat="1" applyFont="1" applyBorder="1" applyAlignment="1">
      <alignment horizontal="center" vertical="center"/>
    </xf>
    <xf numFmtId="0" fontId="111" fillId="0" borderId="247" xfId="0" applyNumberFormat="1" applyFont="1" applyBorder="1" applyAlignment="1">
      <alignment horizontal="center" vertical="center" wrapText="1"/>
    </xf>
    <xf numFmtId="0" fontId="111" fillId="0" borderId="276" xfId="0" applyNumberFormat="1" applyFont="1" applyBorder="1" applyAlignment="1">
      <alignment horizontal="center" vertical="center" wrapText="1"/>
    </xf>
    <xf numFmtId="0" fontId="98" fillId="0" borderId="361" xfId="0" applyNumberFormat="1" applyFont="1" applyBorder="1" applyAlignment="1">
      <alignment horizontal="center" vertical="center"/>
    </xf>
    <xf numFmtId="0" fontId="98" fillId="0" borderId="9" xfId="0" applyNumberFormat="1" applyFont="1" applyBorder="1" applyAlignment="1">
      <alignment horizontal="center" vertical="center" wrapText="1"/>
    </xf>
    <xf numFmtId="0" fontId="98" fillId="0" borderId="0" xfId="0" applyNumberFormat="1" applyFont="1" applyBorder="1" applyAlignment="1">
      <alignment horizontal="center" vertical="center" wrapText="1"/>
    </xf>
    <xf numFmtId="0" fontId="98" fillId="0" borderId="249" xfId="0" applyNumberFormat="1" applyFont="1" applyBorder="1" applyAlignment="1">
      <alignment horizontal="center" vertical="center"/>
    </xf>
    <xf numFmtId="0" fontId="98" fillId="0" borderId="250" xfId="0" applyNumberFormat="1" applyFont="1" applyBorder="1" applyAlignment="1">
      <alignment horizontal="center" vertical="center"/>
    </xf>
    <xf numFmtId="0" fontId="98" fillId="0" borderId="251" xfId="0" applyNumberFormat="1" applyFont="1" applyBorder="1" applyAlignment="1">
      <alignment horizontal="center" vertical="center"/>
    </xf>
    <xf numFmtId="0" fontId="98" fillId="0" borderId="292" xfId="0" applyNumberFormat="1" applyFont="1" applyBorder="1" applyAlignment="1">
      <alignment horizontal="center" vertical="center"/>
    </xf>
    <xf numFmtId="0" fontId="98" fillId="0" borderId="291" xfId="0" applyNumberFormat="1" applyFont="1" applyBorder="1" applyAlignment="1">
      <alignment horizontal="center" vertical="center"/>
    </xf>
    <xf numFmtId="0" fontId="98" fillId="0" borderId="35" xfId="0" applyNumberFormat="1" applyFont="1" applyBorder="1" applyAlignment="1">
      <alignment horizontal="center" vertical="center" wrapText="1"/>
    </xf>
    <xf numFmtId="0" fontId="98" fillId="0" borderId="189" xfId="0" applyNumberFormat="1" applyFont="1" applyBorder="1" applyAlignment="1">
      <alignment horizontal="center" vertical="center" wrapText="1"/>
    </xf>
    <xf numFmtId="0" fontId="98" fillId="0" borderId="300" xfId="0" applyNumberFormat="1" applyFont="1" applyBorder="1" applyAlignment="1">
      <alignment horizontal="center" vertical="center"/>
    </xf>
    <xf numFmtId="0" fontId="98" fillId="0" borderId="72" xfId="0" applyNumberFormat="1" applyFont="1" applyBorder="1" applyAlignment="1">
      <alignment horizontal="center" vertical="center"/>
    </xf>
    <xf numFmtId="0" fontId="98" fillId="0" borderId="73" xfId="0" applyNumberFormat="1" applyFont="1" applyBorder="1" applyAlignment="1">
      <alignment horizontal="center" vertical="center"/>
    </xf>
    <xf numFmtId="0" fontId="0" fillId="0" borderId="0" xfId="0" applyAlignment="1">
      <alignment vertical="center"/>
    </xf>
    <xf numFmtId="0" fontId="134" fillId="19" borderId="29" xfId="48" applyFont="1" applyFill="1" applyBorder="1" applyAlignment="1">
      <alignment horizontal="center" vertical="center" wrapText="1"/>
    </xf>
    <xf numFmtId="0" fontId="134" fillId="19" borderId="68" xfId="48" applyFont="1" applyFill="1" applyBorder="1" applyAlignment="1">
      <alignment horizontal="center" vertical="center" wrapText="1"/>
    </xf>
    <xf numFmtId="0" fontId="132" fillId="20" borderId="29" xfId="48" applyFont="1" applyFill="1" applyBorder="1" applyAlignment="1">
      <alignment horizontal="center" vertical="center" wrapText="1"/>
    </xf>
    <xf numFmtId="0" fontId="132" fillId="20" borderId="31" xfId="48" applyFont="1" applyFill="1" applyBorder="1" applyAlignment="1">
      <alignment horizontal="center" vertical="center" wrapText="1"/>
    </xf>
    <xf numFmtId="0" fontId="132" fillId="20" borderId="68" xfId="48" applyFont="1" applyFill="1" applyBorder="1" applyAlignment="1">
      <alignment horizontal="center" vertical="center" wrapText="1"/>
    </xf>
    <xf numFmtId="0" fontId="80" fillId="0" borderId="31" xfId="48" applyFont="1" applyBorder="1" applyAlignment="1">
      <alignment horizontal="center" vertical="center"/>
    </xf>
    <xf numFmtId="0" fontId="169" fillId="0" borderId="359" xfId="48" applyFont="1" applyBorder="1" applyAlignment="1">
      <alignment horizontal="center" vertical="center"/>
    </xf>
    <xf numFmtId="0" fontId="170" fillId="20" borderId="0" xfId="48" applyFont="1" applyFill="1" applyAlignment="1">
      <alignment horizontal="left" vertical="center" wrapText="1"/>
    </xf>
    <xf numFmtId="0" fontId="134" fillId="20" borderId="29" xfId="48" applyFont="1" applyFill="1" applyBorder="1" applyAlignment="1">
      <alignment horizontal="left" vertical="center" wrapText="1"/>
    </xf>
    <xf numFmtId="0" fontId="134" fillId="20" borderId="31" xfId="48" applyFont="1" applyFill="1" applyBorder="1" applyAlignment="1">
      <alignment horizontal="left" vertical="center" wrapText="1"/>
    </xf>
    <xf numFmtId="0" fontId="134" fillId="20" borderId="68" xfId="48" applyFont="1" applyFill="1" applyBorder="1" applyAlignment="1">
      <alignment horizontal="left" vertical="center" wrapText="1"/>
    </xf>
    <xf numFmtId="0" fontId="145" fillId="20" borderId="0" xfId="48" applyFont="1" applyFill="1" applyBorder="1" applyAlignment="1">
      <alignment horizontal="left" vertical="center" wrapText="1"/>
    </xf>
    <xf numFmtId="178" fontId="135" fillId="0" borderId="0" xfId="48" applyNumberFormat="1" applyFont="1" applyAlignment="1">
      <alignment horizontal="center" vertical="center"/>
    </xf>
    <xf numFmtId="0" fontId="80" fillId="0" borderId="189" xfId="48" applyFont="1" applyBorder="1" applyAlignment="1">
      <alignment horizontal="center" vertical="center"/>
    </xf>
    <xf numFmtId="0" fontId="233" fillId="19" borderId="29" xfId="48" applyFont="1" applyFill="1" applyBorder="1" applyAlignment="1">
      <alignment horizontal="center" vertical="center" wrapText="1"/>
    </xf>
    <xf numFmtId="0" fontId="233" fillId="19" borderId="68" xfId="48" applyFont="1" applyFill="1" applyBorder="1" applyAlignment="1">
      <alignment horizontal="center" vertical="center" wrapText="1"/>
    </xf>
    <xf numFmtId="0" fontId="233" fillId="20" borderId="358" xfId="48" applyFont="1" applyFill="1" applyBorder="1" applyAlignment="1">
      <alignment horizontal="center" vertical="center" wrapText="1"/>
    </xf>
    <xf numFmtId="0" fontId="233" fillId="20" borderId="359" xfId="48" applyFont="1" applyFill="1" applyBorder="1" applyAlignment="1">
      <alignment horizontal="center" vertical="center" wrapText="1"/>
    </xf>
    <xf numFmtId="0" fontId="233" fillId="20" borderId="360" xfId="48" applyFont="1" applyFill="1" applyBorder="1" applyAlignment="1">
      <alignment horizontal="center" vertical="center" wrapText="1"/>
    </xf>
    <xf numFmtId="0" fontId="233" fillId="20" borderId="358" xfId="48" applyFont="1" applyFill="1" applyBorder="1" applyAlignment="1">
      <alignment horizontal="left" vertical="center" wrapText="1"/>
    </xf>
    <xf numFmtId="0" fontId="233" fillId="20" borderId="359" xfId="48" applyFont="1" applyFill="1" applyBorder="1" applyAlignment="1">
      <alignment horizontal="left" vertical="center" wrapText="1"/>
    </xf>
    <xf numFmtId="0" fontId="233" fillId="20" borderId="360" xfId="48" applyFont="1" applyFill="1" applyBorder="1" applyAlignment="1">
      <alignment horizontal="left" vertical="center" wrapText="1"/>
    </xf>
    <xf numFmtId="0" fontId="80" fillId="20" borderId="31" xfId="48" applyFont="1" applyFill="1" applyBorder="1" applyAlignment="1">
      <alignment horizontal="left" vertical="center" wrapText="1"/>
    </xf>
    <xf numFmtId="0" fontId="134" fillId="20" borderId="189" xfId="48" applyFont="1" applyFill="1" applyBorder="1" applyAlignment="1">
      <alignment horizontal="left" vertical="center" wrapText="1"/>
    </xf>
    <xf numFmtId="0" fontId="80" fillId="21" borderId="27" xfId="48" applyNumberFormat="1" applyFont="1" applyFill="1" applyBorder="1" applyAlignment="1">
      <alignment horizontal="center" vertical="center" wrapText="1"/>
    </xf>
    <xf numFmtId="0" fontId="80" fillId="21" borderId="74" xfId="48" applyNumberFormat="1" applyFont="1" applyFill="1" applyBorder="1" applyAlignment="1">
      <alignment horizontal="center" vertical="center" wrapText="1"/>
    </xf>
    <xf numFmtId="0" fontId="80" fillId="21" borderId="191" xfId="48" applyNumberFormat="1" applyFont="1" applyFill="1" applyBorder="1" applyAlignment="1">
      <alignment horizontal="center" vertical="center" wrapText="1"/>
    </xf>
    <xf numFmtId="0" fontId="80" fillId="21" borderId="192" xfId="48" applyNumberFormat="1" applyFont="1" applyFill="1" applyBorder="1" applyAlignment="1">
      <alignment horizontal="center" vertical="center" wrapText="1"/>
    </xf>
    <xf numFmtId="0" fontId="233" fillId="21" borderId="27" xfId="48" applyFont="1" applyFill="1" applyBorder="1" applyAlignment="1">
      <alignment horizontal="center" vertical="center" wrapText="1"/>
    </xf>
    <xf numFmtId="0" fontId="233" fillId="21" borderId="247" xfId="48" applyFont="1" applyFill="1" applyBorder="1" applyAlignment="1">
      <alignment horizontal="center" vertical="center" wrapText="1"/>
    </xf>
    <xf numFmtId="0" fontId="233" fillId="21" borderId="74" xfId="48" applyFont="1" applyFill="1" applyBorder="1" applyAlignment="1">
      <alignment horizontal="center" vertical="center" wrapText="1"/>
    </xf>
    <xf numFmtId="0" fontId="233" fillId="21" borderId="191" xfId="48" applyFont="1" applyFill="1" applyBorder="1" applyAlignment="1">
      <alignment horizontal="center" vertical="center" wrapText="1"/>
    </xf>
    <xf numFmtId="0" fontId="233" fillId="21" borderId="189" xfId="48" applyFont="1" applyFill="1" applyBorder="1" applyAlignment="1">
      <alignment horizontal="center" vertical="center" wrapText="1"/>
    </xf>
    <xf numFmtId="0" fontId="233" fillId="21" borderId="192" xfId="48" applyFont="1" applyFill="1" applyBorder="1" applyAlignment="1">
      <alignment horizontal="center" vertical="center" wrapText="1"/>
    </xf>
    <xf numFmtId="0" fontId="80" fillId="21" borderId="27" xfId="48" applyFont="1" applyFill="1" applyBorder="1" applyAlignment="1">
      <alignment horizontal="center" vertical="center" wrapText="1"/>
    </xf>
    <xf numFmtId="0" fontId="80" fillId="21" borderId="247" xfId="48" applyFont="1" applyFill="1" applyBorder="1" applyAlignment="1">
      <alignment horizontal="center" vertical="center" wrapText="1"/>
    </xf>
    <xf numFmtId="0" fontId="80" fillId="21" borderId="74" xfId="48" applyFont="1" applyFill="1" applyBorder="1" applyAlignment="1">
      <alignment horizontal="center" vertical="center" wrapText="1"/>
    </xf>
    <xf numFmtId="0" fontId="80" fillId="21" borderId="191" xfId="48" applyFont="1" applyFill="1" applyBorder="1" applyAlignment="1">
      <alignment horizontal="center" vertical="center" wrapText="1"/>
    </xf>
    <xf numFmtId="0" fontId="80" fillId="21" borderId="189" xfId="48" applyFont="1" applyFill="1" applyBorder="1" applyAlignment="1">
      <alignment horizontal="center" vertical="center" wrapText="1"/>
    </xf>
    <xf numFmtId="0" fontId="80" fillId="21" borderId="192" xfId="48" applyFont="1" applyFill="1" applyBorder="1" applyAlignment="1">
      <alignment horizontal="center" vertical="center" wrapText="1"/>
    </xf>
    <xf numFmtId="0" fontId="80" fillId="21" borderId="29" xfId="48" applyFont="1" applyFill="1" applyBorder="1" applyAlignment="1">
      <alignment horizontal="center" vertical="center" wrapText="1"/>
    </xf>
    <xf numFmtId="0" fontId="80" fillId="21" borderId="68" xfId="48" applyFont="1" applyFill="1" applyBorder="1" applyAlignment="1">
      <alignment horizontal="center" vertical="center" wrapText="1"/>
    </xf>
    <xf numFmtId="0" fontId="169" fillId="0" borderId="401" xfId="48" applyFont="1" applyFill="1" applyBorder="1" applyAlignment="1">
      <alignment horizontal="center" vertical="center" wrapText="1"/>
    </xf>
    <xf numFmtId="0" fontId="169" fillId="0" borderId="402" xfId="48" applyFont="1" applyFill="1" applyBorder="1" applyAlignment="1">
      <alignment horizontal="center" vertical="center" wrapText="1"/>
    </xf>
    <xf numFmtId="0" fontId="169" fillId="0" borderId="403" xfId="48" applyFont="1" applyFill="1" applyBorder="1" applyAlignment="1">
      <alignment horizontal="center" vertical="center" wrapText="1"/>
    </xf>
    <xf numFmtId="207" fontId="80" fillId="0" borderId="29" xfId="48" applyNumberFormat="1" applyFont="1" applyFill="1" applyBorder="1" applyAlignment="1">
      <alignment horizontal="center" vertical="center" wrapText="1"/>
    </xf>
    <xf numFmtId="207" fontId="80" fillId="0" borderId="31" xfId="48" applyNumberFormat="1" applyFont="1" applyFill="1" applyBorder="1" applyAlignment="1">
      <alignment horizontal="center" vertical="center" wrapText="1"/>
    </xf>
    <xf numFmtId="207" fontId="80" fillId="0" borderId="68" xfId="48" applyNumberFormat="1" applyFont="1" applyFill="1" applyBorder="1" applyAlignment="1">
      <alignment horizontal="center" vertical="center" wrapText="1"/>
    </xf>
    <xf numFmtId="208" fontId="80" fillId="0" borderId="29" xfId="48" applyNumberFormat="1" applyFont="1" applyFill="1" applyBorder="1" applyAlignment="1">
      <alignment horizontal="center" vertical="center" wrapText="1"/>
    </xf>
    <xf numFmtId="208" fontId="80" fillId="0" borderId="31" xfId="48" applyNumberFormat="1" applyFont="1" applyFill="1" applyBorder="1" applyAlignment="1">
      <alignment horizontal="center" vertical="center" wrapText="1"/>
    </xf>
    <xf numFmtId="208" fontId="80" fillId="0" borderId="68" xfId="48" applyNumberFormat="1" applyFont="1" applyFill="1" applyBorder="1" applyAlignment="1">
      <alignment horizontal="center" vertical="center" wrapText="1"/>
    </xf>
    <xf numFmtId="0" fontId="80" fillId="0" borderId="247" xfId="48" applyFont="1" applyFill="1" applyBorder="1" applyAlignment="1">
      <alignment horizontal="left" vertical="center" wrapText="1"/>
    </xf>
    <xf numFmtId="0" fontId="134" fillId="20" borderId="0" xfId="48" applyFont="1" applyFill="1" applyBorder="1" applyAlignment="1">
      <alignment horizontal="left" vertical="center" wrapText="1"/>
    </xf>
    <xf numFmtId="0" fontId="233" fillId="20" borderId="189" xfId="48" applyFont="1" applyFill="1" applyBorder="1" applyAlignment="1">
      <alignment horizontal="left" vertical="center" wrapText="1"/>
    </xf>
    <xf numFmtId="0" fontId="80" fillId="0" borderId="29" xfId="48" applyBorder="1" applyAlignment="1">
      <alignment horizontal="center" vertical="center" wrapText="1"/>
    </xf>
    <xf numFmtId="0" fontId="80" fillId="0" borderId="68" xfId="48" applyBorder="1" applyAlignment="1">
      <alignment horizontal="center" vertical="center" wrapText="1"/>
    </xf>
    <xf numFmtId="0" fontId="134" fillId="0" borderId="29" xfId="48" applyNumberFormat="1" applyFont="1" applyFill="1" applyBorder="1" applyAlignment="1">
      <alignment horizontal="center" vertical="center" wrapText="1"/>
    </xf>
    <xf numFmtId="0" fontId="134" fillId="0" borderId="31" xfId="48" applyNumberFormat="1" applyFont="1" applyFill="1" applyBorder="1" applyAlignment="1">
      <alignment horizontal="center" vertical="center" wrapText="1"/>
    </xf>
    <xf numFmtId="0" fontId="134" fillId="0" borderId="68" xfId="48" applyNumberFormat="1" applyFont="1" applyFill="1" applyBorder="1" applyAlignment="1">
      <alignment horizontal="center" vertical="center" wrapText="1"/>
    </xf>
    <xf numFmtId="0" fontId="134" fillId="0" borderId="29" xfId="48" applyNumberFormat="1" applyFont="1" applyFill="1" applyBorder="1" applyAlignment="1">
      <alignment horizontal="left" vertical="center" wrapText="1"/>
    </xf>
    <xf numFmtId="0" fontId="134" fillId="0" borderId="31" xfId="48" applyNumberFormat="1" applyFont="1" applyFill="1" applyBorder="1" applyAlignment="1">
      <alignment horizontal="left" vertical="center" wrapText="1"/>
    </xf>
    <xf numFmtId="0" fontId="134" fillId="0" borderId="68" xfId="48" applyNumberFormat="1" applyFont="1" applyFill="1" applyBorder="1" applyAlignment="1">
      <alignment horizontal="left" vertical="center" wrapText="1"/>
    </xf>
    <xf numFmtId="0" fontId="134" fillId="0" borderId="247" xfId="48" applyFont="1" applyFill="1" applyBorder="1" applyAlignment="1">
      <alignment horizontal="center" vertical="center" wrapText="1"/>
    </xf>
    <xf numFmtId="0" fontId="134" fillId="20" borderId="0" xfId="48" applyFont="1" applyFill="1" applyBorder="1" applyAlignment="1">
      <alignment horizontal="center" vertical="center" wrapText="1"/>
    </xf>
    <xf numFmtId="0" fontId="121" fillId="0" borderId="29" xfId="0" applyFont="1" applyBorder="1" applyAlignment="1">
      <alignment horizontal="left" vertical="center"/>
    </xf>
    <xf numFmtId="0" fontId="121" fillId="0" borderId="31" xfId="0" applyFont="1" applyBorder="1" applyAlignment="1">
      <alignment horizontal="left" vertical="center"/>
    </xf>
    <xf numFmtId="0" fontId="121" fillId="0" borderId="68" xfId="0" applyFont="1" applyBorder="1" applyAlignment="1">
      <alignment horizontal="left" vertical="center"/>
    </xf>
    <xf numFmtId="0" fontId="251" fillId="0" borderId="29" xfId="0" applyFont="1" applyBorder="1" applyAlignment="1">
      <alignment horizontal="center" vertical="center"/>
    </xf>
    <xf numFmtId="0" fontId="251" fillId="0" borderId="68" xfId="0" applyFont="1" applyBorder="1" applyAlignment="1">
      <alignment horizontal="center" vertical="center"/>
    </xf>
    <xf numFmtId="0" fontId="145" fillId="0" borderId="457" xfId="0" applyFont="1" applyBorder="1" applyAlignment="1">
      <alignment horizontal="left" vertical="center" wrapText="1"/>
    </xf>
    <xf numFmtId="0" fontId="145" fillId="0" borderId="0" xfId="0" applyFont="1" applyBorder="1" applyAlignment="1">
      <alignment horizontal="left" vertical="center" wrapText="1"/>
    </xf>
    <xf numFmtId="0" fontId="145" fillId="0" borderId="458" xfId="0" applyFont="1" applyBorder="1" applyAlignment="1">
      <alignment horizontal="left" vertical="center" wrapText="1"/>
    </xf>
    <xf numFmtId="0" fontId="145" fillId="0" borderId="457" xfId="0" applyFont="1" applyBorder="1" applyAlignment="1">
      <alignment horizontal="justify" vertical="center" wrapText="1"/>
    </xf>
    <xf numFmtId="0" fontId="145" fillId="0" borderId="0" xfId="0" applyFont="1" applyBorder="1" applyAlignment="1">
      <alignment horizontal="justify" vertical="center" wrapText="1"/>
    </xf>
    <xf numFmtId="0" fontId="145" fillId="0" borderId="458" xfId="0" applyFont="1" applyBorder="1" applyAlignment="1">
      <alignment horizontal="justify" vertical="center" wrapText="1"/>
    </xf>
    <xf numFmtId="0" fontId="249" fillId="0" borderId="457" xfId="0" applyFont="1" applyBorder="1" applyAlignment="1">
      <alignment horizontal="justify" vertical="center" wrapText="1"/>
    </xf>
    <xf numFmtId="0" fontId="249" fillId="0" borderId="0" xfId="0" applyFont="1" applyBorder="1" applyAlignment="1">
      <alignment horizontal="justify" vertical="center" wrapText="1"/>
    </xf>
    <xf numFmtId="0" fontId="249" fillId="0" borderId="458" xfId="0" applyFont="1" applyBorder="1" applyAlignment="1">
      <alignment horizontal="justify" vertical="center" wrapText="1"/>
    </xf>
    <xf numFmtId="0" fontId="132" fillId="0" borderId="459" xfId="0" applyFont="1" applyBorder="1" applyAlignment="1">
      <alignment horizontal="justify" vertical="center" wrapText="1"/>
    </xf>
    <xf numFmtId="0" fontId="132" fillId="0" borderId="460" xfId="0" applyFont="1" applyBorder="1" applyAlignment="1">
      <alignment horizontal="justify" vertical="center" wrapText="1"/>
    </xf>
    <xf numFmtId="0" fontId="132" fillId="0" borderId="461" xfId="0" applyFont="1" applyBorder="1" applyAlignment="1">
      <alignment horizontal="justify" vertical="center" wrapText="1"/>
    </xf>
    <xf numFmtId="0" fontId="80" fillId="0" borderId="0" xfId="48" applyFont="1" applyAlignment="1">
      <alignment horizontal="left" vertical="center"/>
    </xf>
    <xf numFmtId="0" fontId="151" fillId="0" borderId="0" xfId="48" applyFont="1" applyAlignment="1">
      <alignment horizontal="center" vertical="center" wrapText="1"/>
    </xf>
    <xf numFmtId="0" fontId="143" fillId="0" borderId="0" xfId="48" applyFont="1" applyAlignment="1">
      <alignment horizontal="center" vertical="center" wrapText="1"/>
    </xf>
    <xf numFmtId="0" fontId="134" fillId="0" borderId="29" xfId="48" applyFont="1" applyFill="1" applyBorder="1" applyAlignment="1">
      <alignment horizontal="center" vertical="center" wrapText="1"/>
    </xf>
    <xf numFmtId="0" fontId="134" fillId="0" borderId="31" xfId="48" applyFont="1" applyFill="1" applyBorder="1" applyAlignment="1">
      <alignment horizontal="center" vertical="center" wrapText="1"/>
    </xf>
    <xf numFmtId="0" fontId="134" fillId="0" borderId="68" xfId="48" applyFont="1" applyFill="1" applyBorder="1" applyAlignment="1">
      <alignment horizontal="center" vertical="center" wrapText="1"/>
    </xf>
    <xf numFmtId="0" fontId="80" fillId="15" borderId="29" xfId="48" applyFont="1" applyFill="1" applyBorder="1" applyAlignment="1">
      <alignment horizontal="center" vertical="center"/>
    </xf>
    <xf numFmtId="0" fontId="80" fillId="15" borderId="68" xfId="48" applyFont="1" applyFill="1" applyBorder="1" applyAlignment="1">
      <alignment horizontal="center" vertical="center"/>
    </xf>
    <xf numFmtId="0" fontId="222" fillId="0" borderId="350" xfId="48" applyFont="1" applyBorder="1" applyAlignment="1">
      <alignment horizontal="left" vertical="top" wrapText="1"/>
    </xf>
    <xf numFmtId="0" fontId="168" fillId="0" borderId="351" xfId="48" applyFont="1" applyBorder="1" applyAlignment="1">
      <alignment horizontal="left" vertical="top" wrapText="1"/>
    </xf>
    <xf numFmtId="0" fontId="168" fillId="0" borderId="352" xfId="48" applyFont="1" applyBorder="1" applyAlignment="1">
      <alignment horizontal="left" vertical="top" wrapText="1"/>
    </xf>
    <xf numFmtId="0" fontId="168" fillId="0" borderId="353" xfId="48" applyFont="1" applyBorder="1" applyAlignment="1">
      <alignment horizontal="left" vertical="top" wrapText="1"/>
    </xf>
    <xf numFmtId="0" fontId="168" fillId="0" borderId="0" xfId="48" applyFont="1" applyBorder="1" applyAlignment="1">
      <alignment horizontal="left" vertical="top" wrapText="1"/>
    </xf>
    <xf numFmtId="0" fontId="168" fillId="0" borderId="354" xfId="48" applyFont="1" applyBorder="1" applyAlignment="1">
      <alignment horizontal="left" vertical="top" wrapText="1"/>
    </xf>
    <xf numFmtId="0" fontId="168" fillId="0" borderId="355" xfId="48" applyFont="1" applyBorder="1" applyAlignment="1">
      <alignment horizontal="left" vertical="top" wrapText="1"/>
    </xf>
    <xf numFmtId="0" fontId="168" fillId="0" borderId="356" xfId="48" applyFont="1" applyBorder="1" applyAlignment="1">
      <alignment horizontal="left" vertical="top" wrapText="1"/>
    </xf>
    <xf numFmtId="0" fontId="168" fillId="0" borderId="357" xfId="48" applyFont="1" applyBorder="1" applyAlignment="1">
      <alignment horizontal="left" vertical="top" wrapText="1"/>
    </xf>
    <xf numFmtId="0" fontId="134" fillId="15" borderId="75" xfId="48" applyFont="1" applyFill="1" applyBorder="1" applyAlignment="1">
      <alignment horizontal="center" vertical="center" wrapText="1"/>
    </xf>
    <xf numFmtId="0" fontId="134" fillId="15" borderId="71" xfId="48" applyFont="1" applyFill="1" applyBorder="1" applyAlignment="1">
      <alignment horizontal="center" vertical="center" wrapText="1"/>
    </xf>
    <xf numFmtId="0" fontId="134" fillId="0" borderId="27" xfId="48" applyFont="1" applyFill="1" applyBorder="1" applyAlignment="1">
      <alignment horizontal="center" vertical="center" wrapText="1"/>
    </xf>
    <xf numFmtId="0" fontId="134" fillId="0" borderId="74" xfId="48" applyFont="1" applyFill="1" applyBorder="1" applyAlignment="1">
      <alignment horizontal="center" vertical="center" wrapText="1"/>
    </xf>
    <xf numFmtId="0" fontId="134" fillId="0" borderId="191" xfId="48" applyFont="1" applyFill="1" applyBorder="1" applyAlignment="1">
      <alignment horizontal="center" vertical="center" wrapText="1"/>
    </xf>
    <xf numFmtId="0" fontId="134" fillId="0" borderId="189" xfId="48" applyFont="1" applyFill="1" applyBorder="1" applyAlignment="1">
      <alignment horizontal="center" vertical="center" wrapText="1"/>
    </xf>
    <xf numFmtId="0" fontId="134" fillId="0" borderId="192" xfId="48" applyFont="1" applyFill="1" applyBorder="1" applyAlignment="1">
      <alignment horizontal="center" vertical="center" wrapText="1"/>
    </xf>
    <xf numFmtId="0" fontId="80" fillId="15" borderId="75" xfId="48" applyFont="1" applyFill="1" applyBorder="1" applyAlignment="1">
      <alignment horizontal="center" vertical="center" wrapText="1"/>
    </xf>
    <xf numFmtId="0" fontId="80" fillId="15" borderId="71" xfId="48" applyFont="1" applyFill="1" applyBorder="1" applyAlignment="1">
      <alignment horizontal="center" vertical="center" wrapText="1"/>
    </xf>
    <xf numFmtId="0" fontId="134" fillId="15" borderId="29" xfId="48" applyNumberFormat="1" applyFont="1" applyFill="1" applyBorder="1" applyAlignment="1">
      <alignment horizontal="center" vertical="center" wrapText="1"/>
    </xf>
    <xf numFmtId="0" fontId="134" fillId="15" borderId="31" xfId="48" applyNumberFormat="1" applyFont="1" applyFill="1" applyBorder="1" applyAlignment="1">
      <alignment horizontal="center" vertical="center" wrapText="1"/>
    </xf>
    <xf numFmtId="0" fontId="134" fillId="15" borderId="68" xfId="48" applyNumberFormat="1" applyFont="1" applyFill="1" applyBorder="1" applyAlignment="1">
      <alignment horizontal="center" vertical="center" wrapText="1"/>
    </xf>
    <xf numFmtId="0" fontId="172" fillId="0" borderId="0" xfId="0" applyFont="1" applyBorder="1" applyAlignment="1">
      <alignment horizontal="left" vertical="center" wrapText="1"/>
    </xf>
    <xf numFmtId="0" fontId="172" fillId="0" borderId="458" xfId="0" applyFont="1" applyBorder="1" applyAlignment="1">
      <alignment horizontal="left" vertical="center" wrapText="1"/>
    </xf>
    <xf numFmtId="14" fontId="145" fillId="0" borderId="457" xfId="0" applyNumberFormat="1" applyFont="1" applyBorder="1" applyAlignment="1">
      <alignment horizontal="center" vertical="center" wrapText="1"/>
    </xf>
    <xf numFmtId="0" fontId="145" fillId="0" borderId="0" xfId="0" applyFont="1" applyBorder="1" applyAlignment="1">
      <alignment horizontal="center" vertical="center" wrapText="1"/>
    </xf>
    <xf numFmtId="0" fontId="145" fillId="0" borderId="458" xfId="0" applyFont="1" applyBorder="1" applyAlignment="1">
      <alignment horizontal="center" vertical="center" wrapText="1"/>
    </xf>
    <xf numFmtId="0" fontId="253" fillId="0" borderId="0" xfId="0" applyFont="1" applyBorder="1" applyAlignment="1">
      <alignment horizontal="left" vertical="center" wrapText="1"/>
    </xf>
    <xf numFmtId="0" fontId="133" fillId="0" borderId="0" xfId="0" applyFont="1" applyBorder="1" applyAlignment="1">
      <alignment horizontal="left" vertical="center" wrapText="1"/>
    </xf>
    <xf numFmtId="0" fontId="121" fillId="0" borderId="27" xfId="0" applyFont="1" applyBorder="1" applyAlignment="1">
      <alignment horizontal="left" vertical="center" wrapText="1"/>
    </xf>
    <xf numFmtId="0" fontId="121" fillId="0" borderId="247" xfId="0" applyFont="1" applyBorder="1" applyAlignment="1">
      <alignment horizontal="left" vertical="center" wrapText="1"/>
    </xf>
    <xf numFmtId="0" fontId="121" fillId="0" borderId="74" xfId="0" applyFont="1" applyBorder="1" applyAlignment="1">
      <alignment horizontal="left" vertical="center" wrapText="1"/>
    </xf>
    <xf numFmtId="0" fontId="121" fillId="0" borderId="10" xfId="0" applyFont="1" applyBorder="1" applyAlignment="1">
      <alignment horizontal="left" vertical="center" wrapText="1"/>
    </xf>
    <xf numFmtId="0" fontId="121" fillId="0" borderId="0" xfId="0" applyFont="1" applyBorder="1" applyAlignment="1">
      <alignment horizontal="left" vertical="center" wrapText="1"/>
    </xf>
    <xf numFmtId="0" fontId="121" fillId="0" borderId="11" xfId="0" applyFont="1" applyBorder="1" applyAlignment="1">
      <alignment horizontal="left" vertical="center" wrapText="1"/>
    </xf>
    <xf numFmtId="0" fontId="121" fillId="0" borderId="29" xfId="0" applyFont="1" applyBorder="1" applyAlignment="1">
      <alignment horizontal="center" vertical="center"/>
    </xf>
    <xf numFmtId="0" fontId="121" fillId="0" borderId="31" xfId="0" applyFont="1" applyBorder="1" applyAlignment="1">
      <alignment horizontal="center" vertical="center"/>
    </xf>
    <xf numFmtId="0" fontId="121" fillId="0" borderId="467" xfId="0" applyFont="1" applyBorder="1" applyAlignment="1">
      <alignment horizontal="center" vertical="center"/>
    </xf>
    <xf numFmtId="0" fontId="121" fillId="0" borderId="68" xfId="0" applyFont="1" applyBorder="1" applyAlignment="1">
      <alignment horizontal="center" vertical="center"/>
    </xf>
    <xf numFmtId="0" fontId="121" fillId="0" borderId="467" xfId="0" applyFont="1" applyBorder="1" applyAlignment="1">
      <alignment horizontal="left" vertical="center"/>
    </xf>
    <xf numFmtId="0" fontId="132" fillId="0" borderId="457" xfId="0" applyFont="1" applyBorder="1" applyAlignment="1">
      <alignment horizontal="justify" vertical="center" wrapText="1"/>
    </xf>
    <xf numFmtId="0" fontId="132" fillId="0" borderId="0" xfId="0" applyFont="1" applyBorder="1" applyAlignment="1">
      <alignment horizontal="justify" vertical="center" wrapText="1"/>
    </xf>
    <xf numFmtId="0" fontId="132" fillId="0" borderId="458" xfId="0" applyFont="1" applyBorder="1" applyAlignment="1">
      <alignment horizontal="justify" vertical="center" wrapText="1"/>
    </xf>
    <xf numFmtId="0" fontId="121" fillId="0" borderId="27" xfId="0" applyFont="1" applyBorder="1" applyAlignment="1">
      <alignment horizontal="left" vertical="center"/>
    </xf>
    <xf numFmtId="0" fontId="121" fillId="0" borderId="247" xfId="0" applyFont="1" applyBorder="1" applyAlignment="1">
      <alignment horizontal="left" vertical="center"/>
    </xf>
    <xf numFmtId="0" fontId="121" fillId="0" borderId="74" xfId="0" applyFont="1" applyBorder="1" applyAlignment="1">
      <alignment horizontal="left" vertical="center"/>
    </xf>
    <xf numFmtId="0" fontId="121" fillId="0" borderId="191" xfId="0" applyFont="1" applyBorder="1" applyAlignment="1">
      <alignment horizontal="left" vertical="center"/>
    </xf>
    <xf numFmtId="0" fontId="121" fillId="0" borderId="189" xfId="0" applyFont="1" applyBorder="1" applyAlignment="1">
      <alignment horizontal="left" vertical="center"/>
    </xf>
    <xf numFmtId="0" fontId="121" fillId="0" borderId="192" xfId="0" applyFont="1" applyBorder="1" applyAlignment="1">
      <alignment horizontal="left" vertical="center"/>
    </xf>
    <xf numFmtId="0" fontId="251" fillId="0" borderId="27" xfId="0" applyFont="1" applyBorder="1" applyAlignment="1">
      <alignment horizontal="center" vertical="center"/>
    </xf>
    <xf numFmtId="0" fontId="251" fillId="0" borderId="74" xfId="0" applyFont="1" applyBorder="1" applyAlignment="1">
      <alignment horizontal="center" vertical="center"/>
    </xf>
    <xf numFmtId="0" fontId="251" fillId="0" borderId="191" xfId="0" applyFont="1" applyBorder="1" applyAlignment="1">
      <alignment horizontal="center" vertical="center"/>
    </xf>
    <xf numFmtId="0" fontId="251" fillId="0" borderId="192" xfId="0" applyFont="1" applyBorder="1" applyAlignment="1">
      <alignment horizontal="center" vertical="center"/>
    </xf>
    <xf numFmtId="0" fontId="248" fillId="0" borderId="369" xfId="0" applyFont="1" applyBorder="1" applyAlignment="1">
      <alignment horizontal="center" vertical="center" wrapText="1"/>
    </xf>
    <xf numFmtId="0" fontId="248" fillId="0" borderId="368" xfId="0" applyFont="1" applyBorder="1" applyAlignment="1">
      <alignment horizontal="center" vertical="center" wrapText="1"/>
    </xf>
    <xf numFmtId="0" fontId="248" fillId="0" borderId="367" xfId="0" applyFont="1" applyBorder="1" applyAlignment="1">
      <alignment horizontal="center" vertical="center" wrapText="1"/>
    </xf>
    <xf numFmtId="0" fontId="170" fillId="0" borderId="457" xfId="0" applyFont="1" applyBorder="1" applyAlignment="1">
      <alignment horizontal="center" vertical="center" wrapText="1"/>
    </xf>
    <xf numFmtId="0" fontId="170" fillId="0" borderId="0" xfId="0" applyFont="1" applyBorder="1" applyAlignment="1">
      <alignment horizontal="center" vertical="center" wrapText="1"/>
    </xf>
    <xf numFmtId="0" fontId="170" fillId="0" borderId="458" xfId="0" applyFont="1" applyBorder="1" applyAlignment="1">
      <alignment horizontal="center" vertical="center" wrapText="1"/>
    </xf>
    <xf numFmtId="0" fontId="145" fillId="0" borderId="369" xfId="0" applyFont="1" applyBorder="1" applyAlignment="1">
      <alignment vertical="center" wrapText="1"/>
    </xf>
    <xf numFmtId="0" fontId="145" fillId="0" borderId="367" xfId="0" applyFont="1" applyBorder="1" applyAlignment="1">
      <alignment vertical="center" wrapText="1"/>
    </xf>
    <xf numFmtId="0" fontId="145" fillId="0" borderId="369" xfId="0" applyFont="1" applyBorder="1" applyAlignment="1">
      <alignment horizontal="center" vertical="center" wrapText="1"/>
    </xf>
    <xf numFmtId="0" fontId="145" fillId="0" borderId="368" xfId="0" applyFont="1" applyBorder="1" applyAlignment="1">
      <alignment horizontal="center" vertical="center" wrapText="1"/>
    </xf>
    <xf numFmtId="0" fontId="145" fillId="0" borderId="367" xfId="0" applyFont="1" applyBorder="1" applyAlignment="1">
      <alignment horizontal="center" vertical="center" wrapText="1"/>
    </xf>
    <xf numFmtId="0" fontId="145" fillId="0" borderId="368" xfId="0" applyFont="1" applyBorder="1" applyAlignment="1">
      <alignment vertical="center" wrapText="1"/>
    </xf>
    <xf numFmtId="0" fontId="145" fillId="0" borderId="369" xfId="0" applyFont="1" applyBorder="1" applyAlignment="1">
      <alignment horizontal="justify" vertical="center" wrapText="1"/>
    </xf>
    <xf numFmtId="0" fontId="145" fillId="0" borderId="368" xfId="0" applyFont="1" applyBorder="1" applyAlignment="1">
      <alignment horizontal="justify" vertical="center" wrapText="1"/>
    </xf>
    <xf numFmtId="0" fontId="145" fillId="0" borderId="367" xfId="0" applyFont="1" applyBorder="1" applyAlignment="1">
      <alignment horizontal="justify" vertical="center" wrapText="1"/>
    </xf>
    <xf numFmtId="0" fontId="132" fillId="0" borderId="462" xfId="0" applyFont="1" applyBorder="1" applyAlignment="1">
      <alignment horizontal="justify" vertical="center" wrapText="1"/>
    </xf>
    <xf numFmtId="0" fontId="132" fillId="0" borderId="463" xfId="0" applyFont="1" applyBorder="1" applyAlignment="1">
      <alignment horizontal="justify" vertical="center" wrapText="1"/>
    </xf>
    <xf numFmtId="0" fontId="132" fillId="0" borderId="464" xfId="0" applyFont="1" applyBorder="1" applyAlignment="1">
      <alignment horizontal="justify" vertical="center" wrapText="1"/>
    </xf>
    <xf numFmtId="0" fontId="119" fillId="27" borderId="29" xfId="0" applyFont="1" applyFill="1" applyBorder="1" applyAlignment="1">
      <alignment horizontal="center" vertical="center"/>
    </xf>
    <xf numFmtId="0" fontId="119" fillId="27" borderId="31" xfId="0" applyFont="1" applyFill="1" applyBorder="1" applyAlignment="1">
      <alignment horizontal="center" vertical="center"/>
    </xf>
    <xf numFmtId="0" fontId="119" fillId="27" borderId="68" xfId="0" applyFont="1" applyFill="1" applyBorder="1" applyAlignment="1">
      <alignment horizontal="center" vertical="center"/>
    </xf>
    <xf numFmtId="0" fontId="252" fillId="0" borderId="75" xfId="0" applyFont="1" applyBorder="1" applyAlignment="1">
      <alignment horizontal="center" vertical="center" wrapText="1"/>
    </xf>
    <xf numFmtId="0" fontId="252" fillId="0" borderId="67" xfId="0" applyFont="1" applyBorder="1" applyAlignment="1">
      <alignment horizontal="center" vertical="center"/>
    </xf>
    <xf numFmtId="0" fontId="252" fillId="0" borderId="71" xfId="0" applyFont="1" applyBorder="1" applyAlignment="1">
      <alignment horizontal="center" vertical="center"/>
    </xf>
    <xf numFmtId="3" fontId="252" fillId="0" borderId="75" xfId="0" applyNumberFormat="1" applyFont="1" applyBorder="1" applyAlignment="1">
      <alignment horizontal="center" vertical="center"/>
    </xf>
    <xf numFmtId="3" fontId="252" fillId="0" borderId="67" xfId="0" applyNumberFormat="1" applyFont="1" applyBorder="1" applyAlignment="1">
      <alignment horizontal="center" vertical="center"/>
    </xf>
    <xf numFmtId="3" fontId="252" fillId="0" borderId="71" xfId="0" applyNumberFormat="1" applyFont="1" applyBorder="1" applyAlignment="1">
      <alignment horizontal="center" vertical="center"/>
    </xf>
    <xf numFmtId="0" fontId="203" fillId="0" borderId="10" xfId="64" applyFont="1" applyBorder="1" applyAlignment="1">
      <alignment horizontal="center" vertical="center"/>
    </xf>
    <xf numFmtId="0" fontId="203" fillId="0" borderId="0" xfId="64" applyFont="1" applyBorder="1" applyAlignment="1">
      <alignment horizontal="center" vertical="center"/>
    </xf>
    <xf numFmtId="0" fontId="203" fillId="0" borderId="11" xfId="64" applyFont="1" applyBorder="1" applyAlignment="1">
      <alignment horizontal="center" vertical="center"/>
    </xf>
    <xf numFmtId="0" fontId="202" fillId="0" borderId="10" xfId="64" applyFont="1" applyBorder="1" applyAlignment="1">
      <alignment horizontal="center" vertical="center"/>
    </xf>
    <xf numFmtId="0" fontId="202" fillId="0" borderId="0" xfId="64" applyFont="1" applyBorder="1" applyAlignment="1">
      <alignment horizontal="center" vertical="center"/>
    </xf>
    <xf numFmtId="0" fontId="202" fillId="0" borderId="11" xfId="64" applyFont="1" applyBorder="1" applyAlignment="1">
      <alignment horizontal="center" vertical="center"/>
    </xf>
    <xf numFmtId="0" fontId="202" fillId="0" borderId="10" xfId="64" applyFont="1" applyBorder="1" applyAlignment="1">
      <alignment horizontal="right" vertical="center"/>
    </xf>
    <xf numFmtId="0" fontId="202" fillId="0" borderId="0" xfId="64" applyFont="1" applyBorder="1" applyAlignment="1">
      <alignment horizontal="right" vertical="center"/>
    </xf>
    <xf numFmtId="0" fontId="202" fillId="0" borderId="11" xfId="64" applyFont="1" applyBorder="1" applyAlignment="1">
      <alignment horizontal="right" vertical="center"/>
    </xf>
    <xf numFmtId="0" fontId="175" fillId="0" borderId="0" xfId="64" applyFont="1" applyBorder="1" applyAlignment="1">
      <alignment horizontal="center" vertical="center"/>
    </xf>
    <xf numFmtId="0" fontId="175" fillId="0" borderId="189" xfId="64" applyFont="1" applyBorder="1" applyAlignment="1">
      <alignment horizontal="center" vertical="center"/>
    </xf>
    <xf numFmtId="0" fontId="175" fillId="0" borderId="31" xfId="64" applyFont="1" applyBorder="1" applyAlignment="1">
      <alignment horizontal="center" vertical="center"/>
    </xf>
    <xf numFmtId="178" fontId="174" fillId="0" borderId="10" xfId="64" applyNumberFormat="1" applyFont="1" applyBorder="1" applyAlignment="1">
      <alignment horizontal="center" vertical="center"/>
    </xf>
    <xf numFmtId="178" fontId="174" fillId="0" borderId="0" xfId="64" applyNumberFormat="1" applyFont="1" applyBorder="1" applyAlignment="1">
      <alignment horizontal="center" vertical="center"/>
    </xf>
    <xf numFmtId="178" fontId="174" fillId="0" borderId="11" xfId="64" applyNumberFormat="1" applyFont="1" applyBorder="1" applyAlignment="1">
      <alignment horizontal="center" vertical="center"/>
    </xf>
    <xf numFmtId="0" fontId="178" fillId="0" borderId="10" xfId="64" applyFont="1" applyFill="1" applyBorder="1" applyAlignment="1">
      <alignment horizontal="center" vertical="center" wrapText="1"/>
    </xf>
    <xf numFmtId="0" fontId="178" fillId="0" borderId="0" xfId="64" applyFont="1" applyFill="1" applyBorder="1" applyAlignment="1">
      <alignment horizontal="center" vertical="center" wrapText="1"/>
    </xf>
    <xf numFmtId="0" fontId="176" fillId="0" borderId="10" xfId="64" applyFont="1" applyBorder="1" applyAlignment="1">
      <alignment horizontal="left" vertical="center"/>
    </xf>
    <xf numFmtId="0" fontId="176" fillId="0" borderId="0" xfId="64" applyFont="1" applyBorder="1" applyAlignment="1">
      <alignment horizontal="left" vertical="center"/>
    </xf>
    <xf numFmtId="0" fontId="176" fillId="0" borderId="11" xfId="64" applyFont="1" applyBorder="1" applyAlignment="1">
      <alignment horizontal="left" vertical="center"/>
    </xf>
    <xf numFmtId="0" fontId="174" fillId="0" borderId="10" xfId="64" applyFont="1" applyBorder="1" applyAlignment="1">
      <alignment horizontal="left" vertical="center" wrapText="1"/>
    </xf>
    <xf numFmtId="0" fontId="174" fillId="0" borderId="0" xfId="64" applyFont="1" applyBorder="1" applyAlignment="1">
      <alignment horizontal="left" vertical="center" wrapText="1"/>
    </xf>
    <xf numFmtId="0" fontId="174" fillId="0" borderId="11" xfId="64" applyFont="1" applyBorder="1" applyAlignment="1">
      <alignment horizontal="left" vertical="center" wrapText="1"/>
    </xf>
    <xf numFmtId="0" fontId="179" fillId="0" borderId="10" xfId="64" applyFont="1" applyBorder="1" applyAlignment="1">
      <alignment horizontal="left" vertical="center" wrapText="1"/>
    </xf>
    <xf numFmtId="0" fontId="179" fillId="0" borderId="0" xfId="64" applyFont="1" applyBorder="1" applyAlignment="1">
      <alignment horizontal="left" vertical="center" wrapText="1"/>
    </xf>
    <xf numFmtId="0" fontId="179" fillId="0" borderId="11" xfId="64" applyFont="1" applyBorder="1" applyAlignment="1">
      <alignment horizontal="left" vertical="center" wrapText="1"/>
    </xf>
    <xf numFmtId="0" fontId="178" fillId="0" borderId="0" xfId="64" applyFont="1" applyBorder="1" applyAlignment="1">
      <alignment horizontal="left" vertical="center" wrapText="1"/>
    </xf>
    <xf numFmtId="0" fontId="179" fillId="0" borderId="10" xfId="64" applyFont="1" applyBorder="1" applyAlignment="1">
      <alignment horizontal="left" vertical="center"/>
    </xf>
    <xf numFmtId="0" fontId="179" fillId="0" borderId="0" xfId="64" applyFont="1" applyBorder="1" applyAlignment="1">
      <alignment horizontal="left" vertical="center"/>
    </xf>
    <xf numFmtId="0" fontId="179" fillId="0" borderId="11" xfId="64" applyFont="1" applyBorder="1" applyAlignment="1">
      <alignment horizontal="left" vertical="center"/>
    </xf>
    <xf numFmtId="0" fontId="178" fillId="0" borderId="75" xfId="64" applyFont="1" applyBorder="1" applyAlignment="1">
      <alignment horizontal="center" vertical="center" wrapText="1"/>
    </xf>
    <xf numFmtId="0" fontId="178" fillId="0" borderId="71" xfId="64" applyFont="1" applyBorder="1" applyAlignment="1">
      <alignment horizontal="center" vertical="center" wrapText="1"/>
    </xf>
    <xf numFmtId="0" fontId="179" fillId="0" borderId="29" xfId="64" applyFont="1" applyBorder="1" applyAlignment="1">
      <alignment horizontal="center" vertical="center" wrapText="1"/>
    </xf>
    <xf numFmtId="0" fontId="179" fillId="0" borderId="68" xfId="64" applyFont="1" applyBorder="1" applyAlignment="1">
      <alignment horizontal="center" vertical="center" wrapText="1"/>
    </xf>
    <xf numFmtId="0" fontId="174" fillId="0" borderId="29" xfId="64" applyFont="1" applyBorder="1" applyAlignment="1">
      <alignment horizontal="left" vertical="center" wrapText="1"/>
    </xf>
    <xf numFmtId="0" fontId="174" fillId="0" borderId="31" xfId="64" applyFont="1" applyBorder="1" applyAlignment="1">
      <alignment horizontal="left" vertical="center" wrapText="1"/>
    </xf>
    <xf numFmtId="0" fontId="174" fillId="0" borderId="68" xfId="64" applyFont="1" applyBorder="1" applyAlignment="1">
      <alignment horizontal="left" vertical="center" wrapText="1"/>
    </xf>
    <xf numFmtId="0" fontId="178" fillId="0" borderId="29" xfId="64" applyFont="1" applyBorder="1" applyAlignment="1">
      <alignment horizontal="left" vertical="center" wrapText="1"/>
    </xf>
    <xf numFmtId="0" fontId="178" fillId="0" borderId="31" xfId="64" applyFont="1" applyBorder="1" applyAlignment="1">
      <alignment horizontal="left" vertical="center" wrapText="1"/>
    </xf>
    <xf numFmtId="0" fontId="178" fillId="0" borderId="68" xfId="64" applyFont="1" applyBorder="1" applyAlignment="1">
      <alignment horizontal="left" vertical="center" wrapText="1"/>
    </xf>
    <xf numFmtId="0" fontId="179" fillId="0" borderId="37" xfId="64" applyFont="1" applyBorder="1" applyAlignment="1">
      <alignment horizontal="center" vertical="center" wrapText="1"/>
    </xf>
    <xf numFmtId="0" fontId="178" fillId="0" borderId="37" xfId="64" applyFont="1" applyBorder="1" applyAlignment="1">
      <alignment horizontal="left" vertical="center" wrapText="1"/>
    </xf>
    <xf numFmtId="0" fontId="198" fillId="0" borderId="37" xfId="64" applyFont="1" applyBorder="1" applyAlignment="1">
      <alignment horizontal="left" vertical="center" wrapText="1"/>
    </xf>
    <xf numFmtId="210" fontId="198" fillId="0" borderId="37" xfId="64" applyNumberFormat="1" applyFont="1" applyBorder="1" applyAlignment="1">
      <alignment horizontal="left" vertical="center" wrapText="1"/>
    </xf>
    <xf numFmtId="0" fontId="178" fillId="0" borderId="37" xfId="64" applyFont="1" applyBorder="1" applyAlignment="1">
      <alignment horizontal="center" vertical="center" wrapText="1"/>
    </xf>
    <xf numFmtId="0" fontId="178" fillId="0" borderId="10" xfId="64" applyFont="1" applyBorder="1" applyAlignment="1">
      <alignment horizontal="left" vertical="center"/>
    </xf>
    <xf numFmtId="0" fontId="178" fillId="0" borderId="0" xfId="64" applyFont="1" applyBorder="1" applyAlignment="1">
      <alignment horizontal="left" vertical="center"/>
    </xf>
    <xf numFmtId="0" fontId="178" fillId="0" borderId="11" xfId="64" applyFont="1" applyBorder="1" applyAlignment="1">
      <alignment horizontal="left" vertical="center"/>
    </xf>
    <xf numFmtId="0" fontId="198" fillId="0" borderId="191" xfId="64" applyFont="1" applyBorder="1" applyAlignment="1">
      <alignment horizontal="center" vertical="center" wrapText="1"/>
    </xf>
    <xf numFmtId="0" fontId="198" fillId="0" borderId="189" xfId="64" applyFont="1" applyBorder="1" applyAlignment="1">
      <alignment horizontal="center" vertical="center" wrapText="1"/>
    </xf>
    <xf numFmtId="0" fontId="173" fillId="0" borderId="0" xfId="64" applyFont="1" applyBorder="1" applyAlignment="1">
      <alignment horizontal="left" vertical="center" wrapText="1"/>
    </xf>
    <xf numFmtId="0" fontId="173" fillId="0" borderId="11" xfId="64" applyFont="1" applyBorder="1" applyAlignment="1">
      <alignment horizontal="left" vertical="center" wrapText="1"/>
    </xf>
    <xf numFmtId="0" fontId="174" fillId="0" borderId="10" xfId="64" applyFont="1" applyBorder="1" applyAlignment="1">
      <alignment horizontal="left" vertical="center"/>
    </xf>
    <xf numFmtId="0" fontId="174" fillId="0" borderId="0" xfId="64" applyFont="1" applyBorder="1" applyAlignment="1">
      <alignment horizontal="left" vertical="center"/>
    </xf>
    <xf numFmtId="0" fontId="174" fillId="0" borderId="11" xfId="64" applyFont="1" applyBorder="1" applyAlignment="1">
      <alignment horizontal="left" vertical="center"/>
    </xf>
    <xf numFmtId="0" fontId="173" fillId="0" borderId="10" xfId="64" applyFont="1" applyBorder="1" applyAlignment="1">
      <alignment horizontal="left" vertical="center" wrapText="1"/>
    </xf>
    <xf numFmtId="0" fontId="178" fillId="0" borderId="10" xfId="64" applyFont="1" applyBorder="1" applyAlignment="1">
      <alignment horizontal="left" vertical="center" wrapText="1"/>
    </xf>
    <xf numFmtId="0" fontId="178" fillId="0" borderId="11" xfId="64" applyFont="1" applyBorder="1" applyAlignment="1">
      <alignment horizontal="left" vertical="center" wrapText="1"/>
    </xf>
    <xf numFmtId="0" fontId="196" fillId="0" borderId="10" xfId="64" applyFont="1" applyBorder="1" applyAlignment="1">
      <alignment horizontal="center" vertical="center" wrapText="1"/>
    </xf>
    <xf numFmtId="0" fontId="196" fillId="0" borderId="0" xfId="64" applyFont="1" applyBorder="1" applyAlignment="1">
      <alignment horizontal="center" vertical="center" wrapText="1"/>
    </xf>
    <xf numFmtId="0" fontId="196" fillId="0" borderId="11" xfId="64" applyFont="1" applyBorder="1" applyAlignment="1">
      <alignment horizontal="center" vertical="center" wrapText="1"/>
    </xf>
    <xf numFmtId="0" fontId="178" fillId="0" borderId="10" xfId="64" applyFont="1" applyBorder="1" applyAlignment="1">
      <alignment horizontal="center" vertical="center"/>
    </xf>
    <xf numFmtId="0" fontId="178" fillId="0" borderId="0" xfId="64" applyFont="1" applyBorder="1" applyAlignment="1">
      <alignment horizontal="center" vertical="center"/>
    </xf>
    <xf numFmtId="0" fontId="178" fillId="0" borderId="11" xfId="64" applyFont="1" applyBorder="1" applyAlignment="1">
      <alignment horizontal="center" vertical="center"/>
    </xf>
    <xf numFmtId="0" fontId="178" fillId="0" borderId="75" xfId="64" applyFont="1" applyBorder="1" applyAlignment="1">
      <alignment horizontal="center" vertical="center"/>
    </xf>
    <xf numFmtId="0" fontId="178" fillId="0" borderId="71" xfId="64" applyFont="1" applyBorder="1" applyAlignment="1">
      <alignment horizontal="center" vertical="center"/>
    </xf>
    <xf numFmtId="0" fontId="178" fillId="0" borderId="29" xfId="64" applyFont="1" applyBorder="1" applyAlignment="1">
      <alignment horizontal="left" vertical="center"/>
    </xf>
    <xf numFmtId="0" fontId="178" fillId="0" borderId="68" xfId="64" applyFont="1" applyBorder="1" applyAlignment="1">
      <alignment horizontal="left" vertical="center"/>
    </xf>
    <xf numFmtId="0" fontId="173" fillId="0" borderId="191" xfId="64" applyFont="1" applyBorder="1" applyAlignment="1">
      <alignment horizontal="left" vertical="center" wrapText="1"/>
    </xf>
    <xf numFmtId="0" fontId="173" fillId="0" borderId="192" xfId="64" applyFont="1" applyBorder="1" applyAlignment="1">
      <alignment horizontal="left" vertical="center" wrapText="1"/>
    </xf>
    <xf numFmtId="0" fontId="173" fillId="0" borderId="37" xfId="64" applyFont="1" applyBorder="1" applyAlignment="1">
      <alignment horizontal="left" vertical="center" wrapText="1"/>
    </xf>
    <xf numFmtId="0" fontId="178" fillId="0" borderId="29" xfId="64" applyFont="1" applyBorder="1" applyAlignment="1">
      <alignment horizontal="center" vertical="center"/>
    </xf>
    <xf numFmtId="0" fontId="178" fillId="0" borderId="31" xfId="64" applyFont="1" applyBorder="1" applyAlignment="1">
      <alignment horizontal="center" vertical="center"/>
    </xf>
    <xf numFmtId="0" fontId="178" fillId="0" borderId="68" xfId="64" applyFont="1" applyBorder="1" applyAlignment="1">
      <alignment horizontal="center" vertical="center"/>
    </xf>
    <xf numFmtId="0" fontId="173" fillId="0" borderId="27" xfId="64" applyFont="1" applyBorder="1" applyAlignment="1">
      <alignment horizontal="left" vertical="center" wrapText="1"/>
    </xf>
    <xf numFmtId="0" fontId="173" fillId="0" borderId="74" xfId="64" applyFont="1" applyBorder="1" applyAlignment="1">
      <alignment horizontal="left" vertical="center" wrapText="1"/>
    </xf>
    <xf numFmtId="0" fontId="178" fillId="0" borderId="67" xfId="64" applyFont="1" applyBorder="1" applyAlignment="1">
      <alignment horizontal="center" vertical="center"/>
    </xf>
    <xf numFmtId="0" fontId="178" fillId="0" borderId="10" xfId="64" applyFont="1" applyFill="1" applyBorder="1" applyAlignment="1">
      <alignment horizontal="left" vertical="center" wrapText="1"/>
    </xf>
    <xf numFmtId="0" fontId="178" fillId="0" borderId="0" xfId="64" applyFont="1" applyFill="1" applyBorder="1" applyAlignment="1">
      <alignment horizontal="left" vertical="center"/>
    </xf>
    <xf numFmtId="0" fontId="178" fillId="0" borderId="11" xfId="64" applyFont="1" applyFill="1" applyBorder="1" applyAlignment="1">
      <alignment horizontal="left" vertical="center"/>
    </xf>
    <xf numFmtId="0" fontId="178" fillId="0" borderId="10" xfId="64" quotePrefix="1" applyFont="1" applyBorder="1" applyAlignment="1">
      <alignment horizontal="left" vertical="center"/>
    </xf>
    <xf numFmtId="0" fontId="178" fillId="0" borderId="0" xfId="64" quotePrefix="1" applyFont="1" applyBorder="1" applyAlignment="1">
      <alignment horizontal="left" vertical="center"/>
    </xf>
    <xf numFmtId="0" fontId="178" fillId="0" borderId="10" xfId="64" quotePrefix="1" applyFont="1" applyBorder="1" applyAlignment="1">
      <alignment horizontal="left" vertical="center" wrapText="1"/>
    </xf>
    <xf numFmtId="0" fontId="178" fillId="0" borderId="0" xfId="64" quotePrefix="1" applyFont="1" applyBorder="1" applyAlignment="1">
      <alignment horizontal="left" vertical="center" wrapText="1"/>
    </xf>
    <xf numFmtId="209" fontId="198" fillId="0" borderId="189" xfId="64" applyNumberFormat="1" applyFont="1" applyBorder="1" applyAlignment="1">
      <alignment horizontal="center" vertical="center"/>
    </xf>
    <xf numFmtId="0" fontId="179" fillId="0" borderId="29" xfId="64" applyFont="1" applyBorder="1" applyAlignment="1">
      <alignment horizontal="center" vertical="center"/>
    </xf>
    <xf numFmtId="0" fontId="179" fillId="0" borderId="68" xfId="64" applyFont="1" applyBorder="1" applyAlignment="1">
      <alignment horizontal="center" vertical="center"/>
    </xf>
    <xf numFmtId="0" fontId="198" fillId="0" borderId="29" xfId="64" applyFont="1" applyBorder="1" applyAlignment="1">
      <alignment horizontal="center" vertical="center" wrapText="1"/>
    </xf>
    <xf numFmtId="0" fontId="198" fillId="0" borderId="31" xfId="64" applyFont="1" applyBorder="1" applyAlignment="1">
      <alignment horizontal="center" vertical="center" wrapText="1"/>
    </xf>
    <xf numFmtId="0" fontId="198" fillId="0" borderId="68" xfId="64" applyFont="1" applyBorder="1" applyAlignment="1">
      <alignment horizontal="center" vertical="center" wrapText="1"/>
    </xf>
    <xf numFmtId="0" fontId="178" fillId="0" borderId="29" xfId="64" applyFont="1" applyBorder="1" applyAlignment="1">
      <alignment horizontal="center" vertical="center" wrapText="1"/>
    </xf>
    <xf numFmtId="0" fontId="178" fillId="0" borderId="68" xfId="64" applyFont="1" applyBorder="1" applyAlignment="1">
      <alignment horizontal="center" vertical="center" wrapText="1"/>
    </xf>
    <xf numFmtId="0" fontId="178" fillId="0" borderId="367" xfId="64" applyFont="1" applyBorder="1" applyAlignment="1">
      <alignment horizontal="left" vertical="center" wrapText="1"/>
    </xf>
    <xf numFmtId="0" fontId="178" fillId="0" borderId="366" xfId="64" applyFont="1" applyBorder="1" applyAlignment="1">
      <alignment horizontal="left" vertical="center" wrapText="1"/>
    </xf>
    <xf numFmtId="0" fontId="198" fillId="0" borderId="369" xfId="64" applyFont="1" applyBorder="1" applyAlignment="1">
      <alignment horizontal="left" vertical="center" wrapText="1"/>
    </xf>
    <xf numFmtId="0" fontId="198" fillId="0" borderId="368" xfId="64" applyFont="1" applyBorder="1" applyAlignment="1">
      <alignment horizontal="left" vertical="center" wrapText="1"/>
    </xf>
    <xf numFmtId="0" fontId="198" fillId="0" borderId="367" xfId="64" applyFont="1" applyBorder="1" applyAlignment="1">
      <alignment horizontal="left" vertical="center" wrapText="1"/>
    </xf>
    <xf numFmtId="0" fontId="178" fillId="0" borderId="192" xfId="64" applyFont="1" applyBorder="1" applyAlignment="1">
      <alignment horizontal="center" vertical="center"/>
    </xf>
    <xf numFmtId="0" fontId="178" fillId="0" borderId="370" xfId="64" applyFont="1" applyBorder="1" applyAlignment="1">
      <alignment horizontal="left" vertical="center" wrapText="1"/>
    </xf>
    <xf numFmtId="0" fontId="198" fillId="0" borderId="366" xfId="64" applyFont="1" applyBorder="1" applyAlignment="1">
      <alignment horizontal="left" vertical="center" wrapText="1"/>
    </xf>
    <xf numFmtId="0" fontId="173" fillId="0" borderId="0" xfId="64" applyFont="1" applyFill="1" applyAlignment="1">
      <alignment horizontal="center" vertical="center" wrapText="1"/>
    </xf>
    <xf numFmtId="0" fontId="197" fillId="0" borderId="10" xfId="64" applyFont="1" applyBorder="1" applyAlignment="1">
      <alignment horizontal="center" vertical="center" wrapText="1"/>
    </xf>
    <xf numFmtId="0" fontId="197" fillId="0" borderId="0" xfId="64" applyFont="1" applyBorder="1" applyAlignment="1">
      <alignment horizontal="center" vertical="center" wrapText="1"/>
    </xf>
    <xf numFmtId="0" fontId="197" fillId="0" borderId="11" xfId="64" applyFont="1" applyBorder="1" applyAlignment="1">
      <alignment horizontal="center" vertical="center" wrapText="1"/>
    </xf>
    <xf numFmtId="0" fontId="210" fillId="24" borderId="0" xfId="61" applyFont="1" applyFill="1" applyBorder="1" applyAlignment="1">
      <alignment horizontal="left" vertical="center"/>
    </xf>
    <xf numFmtId="0" fontId="95" fillId="0" borderId="0" xfId="63" applyFont="1" applyBorder="1" applyAlignment="1">
      <alignment horizontal="left" vertical="top" wrapText="1"/>
    </xf>
    <xf numFmtId="0" fontId="95" fillId="0" borderId="11" xfId="63" applyFont="1" applyBorder="1" applyAlignment="1">
      <alignment horizontal="left" vertical="top" wrapText="1"/>
    </xf>
    <xf numFmtId="0" fontId="91" fillId="25" borderId="189" xfId="63" applyFont="1" applyFill="1" applyBorder="1" applyAlignment="1">
      <alignment horizontal="center" vertical="center"/>
    </xf>
    <xf numFmtId="0" fontId="153" fillId="25" borderId="189" xfId="63" applyFont="1" applyFill="1" applyBorder="1" applyAlignment="1">
      <alignment horizontal="center" vertical="center"/>
    </xf>
    <xf numFmtId="0" fontId="80" fillId="0" borderId="0" xfId="63" applyFont="1" applyBorder="1" applyAlignment="1">
      <alignment horizontal="left" vertical="center"/>
    </xf>
    <xf numFmtId="0" fontId="151" fillId="0" borderId="0" xfId="63" applyFont="1" applyBorder="1" applyAlignment="1">
      <alignment horizontal="center" vertical="center" wrapText="1"/>
    </xf>
    <xf numFmtId="0" fontId="235" fillId="0" borderId="0" xfId="63" applyFont="1" applyBorder="1" applyAlignment="1">
      <alignment horizontal="center" vertical="center" wrapText="1"/>
    </xf>
    <xf numFmtId="0" fontId="235" fillId="0" borderId="0" xfId="63" applyFont="1" applyBorder="1" applyAlignment="1">
      <alignment horizontal="center" vertical="center"/>
    </xf>
    <xf numFmtId="0" fontId="188" fillId="0" borderId="0" xfId="63" applyFont="1" applyBorder="1" applyAlignment="1">
      <alignment horizontal="left" vertical="center" wrapText="1"/>
    </xf>
    <xf numFmtId="0" fontId="120" fillId="0" borderId="0" xfId="63" applyFont="1" applyBorder="1" applyAlignment="1">
      <alignment horizontal="left" vertical="top" wrapText="1"/>
    </xf>
    <xf numFmtId="178" fontId="120" fillId="0" borderId="0" xfId="63" applyNumberFormat="1" applyFont="1" applyBorder="1" applyAlignment="1">
      <alignment horizontal="center" vertical="center"/>
    </xf>
    <xf numFmtId="15" fontId="4" fillId="0" borderId="0" xfId="63" applyNumberFormat="1" applyBorder="1" applyAlignment="1">
      <alignment horizontal="center" vertical="center"/>
    </xf>
    <xf numFmtId="15" fontId="4" fillId="0" borderId="11" xfId="63" applyNumberFormat="1" applyBorder="1" applyAlignment="1">
      <alignment horizontal="center" vertical="center"/>
    </xf>
    <xf numFmtId="0" fontId="95" fillId="0" borderId="247" xfId="63" applyFont="1" applyBorder="1" applyAlignment="1">
      <alignment horizontal="left" vertical="center" wrapText="1"/>
    </xf>
    <xf numFmtId="0" fontId="170" fillId="20" borderId="0" xfId="58" applyFont="1" applyFill="1" applyAlignment="1">
      <alignment horizontal="center" vertical="center" wrapText="1"/>
    </xf>
    <xf numFmtId="0" fontId="170" fillId="20" borderId="189" xfId="58" applyFont="1" applyFill="1" applyBorder="1" applyAlignment="1">
      <alignment horizontal="center" vertical="center" wrapText="1"/>
    </xf>
    <xf numFmtId="0" fontId="170" fillId="20" borderId="0" xfId="58" applyFont="1" applyFill="1" applyAlignment="1">
      <alignment horizontal="right" vertical="center" wrapText="1"/>
    </xf>
    <xf numFmtId="178" fontId="135" fillId="0" borderId="0" xfId="58" applyNumberFormat="1" applyFont="1" applyAlignment="1">
      <alignment horizontal="center" vertical="center"/>
    </xf>
    <xf numFmtId="0" fontId="134" fillId="0" borderId="321" xfId="58" applyFont="1" applyFill="1" applyBorder="1" applyAlignment="1">
      <alignment horizontal="center" vertical="center" wrapText="1"/>
    </xf>
    <xf numFmtId="209" fontId="167" fillId="0" borderId="321" xfId="58" applyNumberFormat="1" applyFont="1" applyFill="1" applyBorder="1" applyAlignment="1">
      <alignment horizontal="center" vertical="center" wrapText="1"/>
    </xf>
    <xf numFmtId="9" fontId="134" fillId="0" borderId="321" xfId="60" applyFont="1" applyFill="1" applyBorder="1" applyAlignment="1">
      <alignment horizontal="center" vertical="center" wrapText="1"/>
    </xf>
    <xf numFmtId="41" fontId="134" fillId="0" borderId="321" xfId="59" applyNumberFormat="1" applyFont="1" applyFill="1" applyBorder="1" applyAlignment="1">
      <alignment horizontal="right" vertical="center" wrapText="1"/>
    </xf>
    <xf numFmtId="0" fontId="124" fillId="0" borderId="321" xfId="44" applyFill="1" applyBorder="1" applyAlignment="1">
      <alignment horizontal="center" vertical="center" wrapText="1"/>
    </xf>
    <xf numFmtId="0" fontId="167" fillId="0" borderId="321" xfId="58" applyFont="1" applyFill="1" applyBorder="1" applyAlignment="1">
      <alignment horizontal="center" vertical="center" wrapText="1"/>
    </xf>
    <xf numFmtId="0" fontId="88" fillId="0" borderId="321" xfId="58" applyFont="1" applyFill="1" applyBorder="1" applyAlignment="1">
      <alignment horizontal="center" vertical="center" wrapText="1"/>
    </xf>
    <xf numFmtId="0" fontId="93" fillId="0" borderId="0" xfId="58" applyFont="1" applyAlignment="1">
      <alignment horizontal="left" vertical="center" wrapText="1"/>
    </xf>
    <xf numFmtId="0" fontId="93" fillId="0" borderId="0" xfId="58" applyFont="1" applyAlignment="1">
      <alignment horizontal="left" vertical="center"/>
    </xf>
    <xf numFmtId="0" fontId="134" fillId="15" borderId="321" xfId="58" applyFont="1" applyFill="1" applyBorder="1" applyAlignment="1">
      <alignment horizontal="center" vertical="center" wrapText="1"/>
    </xf>
    <xf numFmtId="0" fontId="134" fillId="20" borderId="321" xfId="58" applyFont="1" applyFill="1" applyBorder="1" applyAlignment="1">
      <alignment horizontal="center" vertical="center" wrapText="1"/>
    </xf>
    <xf numFmtId="41" fontId="134" fillId="0" borderId="321" xfId="59" applyFont="1" applyFill="1" applyBorder="1" applyAlignment="1">
      <alignment horizontal="center" vertical="center" wrapText="1"/>
    </xf>
    <xf numFmtId="0" fontId="91" fillId="20" borderId="0" xfId="58" applyFont="1" applyFill="1" applyBorder="1" applyAlignment="1">
      <alignment horizontal="left" vertical="center" wrapText="1"/>
    </xf>
    <xf numFmtId="0" fontId="88" fillId="15" borderId="321" xfId="58" applyFont="1" applyFill="1" applyBorder="1" applyAlignment="1">
      <alignment horizontal="center" vertical="center" wrapText="1"/>
    </xf>
    <xf numFmtId="0" fontId="134" fillId="20" borderId="321" xfId="58" applyNumberFormat="1" applyFont="1" applyFill="1" applyBorder="1" applyAlignment="1">
      <alignment horizontal="center" vertical="center" wrapText="1"/>
    </xf>
    <xf numFmtId="0" fontId="151" fillId="0" borderId="0" xfId="58" applyFont="1" applyFill="1" applyAlignment="1">
      <alignment horizontal="center" vertical="center" wrapText="1"/>
    </xf>
    <xf numFmtId="0" fontId="132" fillId="20" borderId="0" xfId="58" applyFont="1" applyFill="1" applyAlignment="1">
      <alignment horizontal="left" vertical="center" wrapText="1"/>
    </xf>
    <xf numFmtId="49" fontId="216" fillId="19" borderId="21" xfId="58" applyNumberFormat="1" applyFont="1" applyFill="1" applyBorder="1" applyAlignment="1">
      <alignment horizontal="center" vertical="center" wrapText="1"/>
    </xf>
    <xf numFmtId="49" fontId="216" fillId="19" borderId="18" xfId="58" applyNumberFormat="1" applyFont="1" applyFill="1" applyBorder="1" applyAlignment="1">
      <alignment horizontal="center" vertical="center" wrapText="1"/>
    </xf>
    <xf numFmtId="49" fontId="216" fillId="15" borderId="21" xfId="58" applyNumberFormat="1" applyFont="1" applyFill="1" applyBorder="1" applyAlignment="1">
      <alignment horizontal="center" vertical="center" wrapText="1"/>
    </xf>
    <xf numFmtId="49" fontId="216" fillId="15" borderId="255" xfId="58" applyNumberFormat="1" applyFont="1" applyFill="1" applyBorder="1" applyAlignment="1">
      <alignment horizontal="center" vertical="center" wrapText="1"/>
    </xf>
    <xf numFmtId="49" fontId="216" fillId="15" borderId="410" xfId="58" applyNumberFormat="1" applyFont="1" applyFill="1" applyBorder="1" applyAlignment="1">
      <alignment horizontal="center" vertical="center" wrapText="1"/>
    </xf>
    <xf numFmtId="49" fontId="216" fillId="15" borderId="20" xfId="58" applyNumberFormat="1" applyFont="1" applyFill="1" applyBorder="1" applyAlignment="1">
      <alignment horizontal="center" vertical="center" wrapText="1"/>
    </xf>
    <xf numFmtId="49" fontId="216" fillId="19" borderId="255" xfId="58" applyNumberFormat="1" applyFont="1" applyFill="1" applyBorder="1" applyAlignment="1">
      <alignment horizontal="center" vertical="center" wrapText="1"/>
    </xf>
    <xf numFmtId="0" fontId="151" fillId="0" borderId="0" xfId="58" applyFont="1" applyBorder="1" applyAlignment="1">
      <alignment horizontal="center" vertical="center" wrapText="1"/>
    </xf>
    <xf numFmtId="0" fontId="134" fillId="15" borderId="409" xfId="58" applyFont="1" applyFill="1" applyBorder="1" applyAlignment="1">
      <alignment horizontal="center" vertical="center" wrapText="1"/>
    </xf>
    <xf numFmtId="0" fontId="134" fillId="0" borderId="409" xfId="58" applyFont="1" applyFill="1" applyBorder="1" applyAlignment="1">
      <alignment horizontal="center" vertical="center" wrapText="1"/>
    </xf>
    <xf numFmtId="0" fontId="5" fillId="0" borderId="409" xfId="58" applyBorder="1" applyAlignment="1">
      <alignment horizontal="center" vertical="center"/>
    </xf>
    <xf numFmtId="49" fontId="216" fillId="15" borderId="236" xfId="58" applyNumberFormat="1" applyFont="1" applyFill="1" applyBorder="1" applyAlignment="1">
      <alignment horizontal="center" vertical="center" wrapText="1"/>
    </xf>
    <xf numFmtId="49" fontId="216" fillId="15" borderId="270" xfId="58" applyNumberFormat="1" applyFont="1" applyFill="1" applyBorder="1" applyAlignment="1">
      <alignment horizontal="center" vertical="center" wrapText="1"/>
    </xf>
    <xf numFmtId="0" fontId="132" fillId="0" borderId="0" xfId="58" applyFont="1" applyBorder="1" applyAlignment="1">
      <alignment horizontal="right" vertical="center" wrapText="1"/>
    </xf>
    <xf numFmtId="0" fontId="153" fillId="0" borderId="0" xfId="58" applyFont="1" applyBorder="1" applyAlignment="1">
      <alignment horizontal="left" vertical="center" wrapText="1"/>
    </xf>
    <xf numFmtId="0" fontId="153" fillId="0" borderId="0" xfId="58" applyFont="1" applyBorder="1" applyAlignment="1">
      <alignment horizontal="left" vertical="center"/>
    </xf>
    <xf numFmtId="0" fontId="80" fillId="0" borderId="0" xfId="58" applyFont="1" applyBorder="1" applyAlignment="1">
      <alignment horizontal="center" vertical="center"/>
    </xf>
    <xf numFmtId="0" fontId="88" fillId="0" borderId="189" xfId="58" applyFont="1" applyBorder="1" applyAlignment="1">
      <alignment horizontal="right" vertical="center" wrapText="1"/>
    </xf>
    <xf numFmtId="0" fontId="134" fillId="0" borderId="0" xfId="58" applyFont="1" applyBorder="1" applyAlignment="1">
      <alignment horizontal="center" vertical="center" wrapText="1"/>
    </xf>
    <xf numFmtId="178" fontId="134" fillId="0" borderId="0" xfId="58" applyNumberFormat="1" applyFont="1" applyBorder="1" applyAlignment="1">
      <alignment horizontal="center" vertical="center" wrapText="1"/>
    </xf>
    <xf numFmtId="0" fontId="80" fillId="0" borderId="322" xfId="58" applyFont="1" applyBorder="1" applyAlignment="1">
      <alignment horizontal="center" vertical="center"/>
    </xf>
    <xf numFmtId="0" fontId="80" fillId="0" borderId="323" xfId="58" applyFont="1" applyBorder="1" applyAlignment="1">
      <alignment horizontal="center" vertical="center"/>
    </xf>
    <xf numFmtId="0" fontId="80" fillId="0" borderId="382" xfId="58" applyFont="1" applyBorder="1" applyAlignment="1">
      <alignment horizontal="center" vertical="center"/>
    </xf>
    <xf numFmtId="0" fontId="80" fillId="0" borderId="321" xfId="58" applyFont="1" applyBorder="1" applyAlignment="1">
      <alignment horizontal="center" vertical="center"/>
    </xf>
    <xf numFmtId="0" fontId="135" fillId="0" borderId="0" xfId="58" applyFont="1" applyBorder="1" applyAlignment="1">
      <alignment horizontal="left" vertical="center" wrapText="1"/>
    </xf>
    <xf numFmtId="0" fontId="80" fillId="15" borderId="321" xfId="58" applyFont="1" applyFill="1" applyBorder="1" applyAlignment="1">
      <alignment horizontal="center" vertical="center"/>
    </xf>
    <xf numFmtId="0" fontId="80" fillId="15" borderId="322" xfId="58" applyFont="1" applyFill="1" applyBorder="1" applyAlignment="1">
      <alignment horizontal="center" vertical="center"/>
    </xf>
    <xf numFmtId="0" fontId="80" fillId="15" borderId="382" xfId="58" applyFont="1" applyFill="1" applyBorder="1" applyAlignment="1">
      <alignment horizontal="center" vertical="center"/>
    </xf>
    <xf numFmtId="0" fontId="80" fillId="15" borderId="323" xfId="58" applyFont="1" applyFill="1" applyBorder="1" applyAlignment="1">
      <alignment horizontal="center" vertical="center"/>
    </xf>
    <xf numFmtId="0" fontId="169" fillId="16" borderId="321" xfId="58" applyFont="1" applyFill="1" applyBorder="1" applyAlignment="1">
      <alignment horizontal="center" vertical="center" wrapText="1"/>
    </xf>
    <xf numFmtId="0" fontId="134" fillId="0" borderId="321" xfId="58" applyFont="1" applyBorder="1" applyAlignment="1">
      <alignment horizontal="center" vertical="center" wrapText="1"/>
    </xf>
    <xf numFmtId="0" fontId="167" fillId="0" borderId="321" xfId="58" applyFont="1" applyBorder="1" applyAlignment="1">
      <alignment horizontal="center" vertical="center"/>
    </xf>
    <xf numFmtId="215" fontId="134" fillId="0" borderId="321" xfId="58" applyNumberFormat="1" applyFont="1" applyFill="1" applyBorder="1" applyAlignment="1">
      <alignment horizontal="center" vertical="center" wrapText="1"/>
    </xf>
    <xf numFmtId="0" fontId="150" fillId="0" borderId="0" xfId="58" applyFont="1" applyBorder="1" applyAlignment="1">
      <alignment horizontal="center" vertical="center" wrapText="1"/>
    </xf>
    <xf numFmtId="0" fontId="167" fillId="0" borderId="321" xfId="58" applyFont="1" applyFill="1" applyBorder="1" applyAlignment="1">
      <alignment horizontal="center" vertical="center"/>
    </xf>
    <xf numFmtId="41" fontId="21" fillId="0" borderId="249" xfId="23" applyFont="1" applyFill="1" applyBorder="1" applyAlignment="1">
      <alignment horizontal="center" vertical="center"/>
    </xf>
    <xf numFmtId="41" fontId="21" fillId="0" borderId="250" xfId="23" applyFont="1" applyFill="1" applyBorder="1" applyAlignment="1">
      <alignment horizontal="center" vertical="center"/>
    </xf>
    <xf numFmtId="0" fontId="21" fillId="0" borderId="250" xfId="0" applyFont="1" applyFill="1" applyBorder="1" applyAlignment="1">
      <alignment horizontal="left" vertical="center"/>
    </xf>
    <xf numFmtId="182" fontId="21" fillId="0" borderId="291" xfId="0" applyNumberFormat="1" applyFont="1" applyFill="1" applyBorder="1" applyAlignment="1">
      <alignment horizontal="center" vertical="center"/>
    </xf>
    <xf numFmtId="182" fontId="21" fillId="0" borderId="292" xfId="0" applyNumberFormat="1" applyFont="1" applyBorder="1" applyAlignment="1">
      <alignment vertical="center" shrinkToFit="1"/>
    </xf>
    <xf numFmtId="182" fontId="21" fillId="0" borderId="291" xfId="0" applyNumberFormat="1" applyFont="1" applyBorder="1" applyAlignment="1">
      <alignment vertical="center" shrinkToFit="1"/>
    </xf>
    <xf numFmtId="182" fontId="21" fillId="0" borderId="293" xfId="0" applyNumberFormat="1" applyFont="1" applyBorder="1" applyAlignment="1">
      <alignment vertical="center" shrinkToFit="1"/>
    </xf>
    <xf numFmtId="182" fontId="21" fillId="0" borderId="186" xfId="0" applyNumberFormat="1" applyFont="1" applyBorder="1" applyAlignment="1">
      <alignment vertical="center" shrinkToFit="1"/>
    </xf>
    <xf numFmtId="182" fontId="21" fillId="0" borderId="187" xfId="0" applyNumberFormat="1" applyFont="1" applyBorder="1" applyAlignment="1">
      <alignment vertical="center" shrinkToFit="1"/>
    </xf>
    <xf numFmtId="0" fontId="21" fillId="0" borderId="288" xfId="0" applyFont="1" applyBorder="1" applyAlignment="1">
      <alignment horizontal="center" vertical="center" shrinkToFit="1"/>
    </xf>
    <xf numFmtId="182" fontId="21" fillId="0" borderId="100" xfId="0" applyNumberFormat="1" applyFont="1" applyBorder="1" applyAlignment="1">
      <alignment vertical="center" shrinkToFit="1"/>
    </xf>
    <xf numFmtId="182" fontId="21" fillId="0" borderId="276" xfId="0" applyNumberFormat="1" applyFont="1" applyBorder="1" applyAlignment="1">
      <alignment vertical="center" shrinkToFit="1"/>
    </xf>
    <xf numFmtId="182" fontId="21" fillId="0" borderId="249" xfId="0" applyNumberFormat="1" applyFont="1" applyBorder="1" applyAlignment="1">
      <alignment vertical="center" shrinkToFit="1"/>
    </xf>
    <xf numFmtId="182" fontId="21" fillId="0" borderId="250" xfId="0" applyNumberFormat="1" applyFont="1" applyBorder="1" applyAlignment="1">
      <alignment vertical="center" shrinkToFit="1"/>
    </xf>
    <xf numFmtId="182" fontId="21" fillId="0" borderId="239" xfId="0" applyNumberFormat="1" applyFont="1" applyBorder="1" applyAlignment="1">
      <alignment vertical="center" shrinkToFit="1"/>
    </xf>
    <xf numFmtId="182" fontId="21" fillId="0" borderId="2" xfId="0" applyNumberFormat="1" applyFont="1" applyBorder="1" applyAlignment="1">
      <alignment vertical="center" shrinkToFit="1"/>
    </xf>
    <xf numFmtId="182" fontId="21" fillId="0" borderId="36" xfId="0" applyNumberFormat="1" applyFont="1" applyBorder="1" applyAlignment="1">
      <alignment vertical="center" shrinkToFit="1"/>
    </xf>
    <xf numFmtId="41" fontId="21" fillId="0" borderId="250" xfId="23" applyFont="1" applyFill="1" applyBorder="1" applyAlignment="1">
      <alignment vertical="center"/>
    </xf>
    <xf numFmtId="0" fontId="21" fillId="0" borderId="287" xfId="0" applyFont="1" applyBorder="1" applyAlignment="1">
      <alignment horizontal="center" vertical="center"/>
    </xf>
    <xf numFmtId="0" fontId="21" fillId="0" borderId="286" xfId="0" applyFont="1" applyBorder="1" applyAlignment="1">
      <alignment horizontal="center" vertical="center"/>
    </xf>
    <xf numFmtId="0" fontId="21" fillId="0" borderId="271" xfId="0" applyFont="1" applyBorder="1" applyAlignment="1">
      <alignment horizontal="center" vertical="center" wrapText="1" shrinkToFit="1"/>
    </xf>
    <xf numFmtId="0" fontId="21" fillId="0" borderId="287" xfId="0" applyFont="1" applyBorder="1" applyAlignment="1">
      <alignment horizontal="center" vertical="center" shrinkToFit="1"/>
    </xf>
    <xf numFmtId="0" fontId="21" fillId="0" borderId="198" xfId="0" quotePrefix="1" applyFont="1" applyBorder="1" applyAlignment="1">
      <alignment horizontal="left" vertical="center" wrapText="1" indent="1"/>
    </xf>
    <xf numFmtId="0" fontId="21" fillId="0" borderId="242" xfId="0" applyFont="1" applyBorder="1" applyAlignment="1">
      <alignment horizontal="left" vertical="center" wrapText="1" indent="1"/>
    </xf>
    <xf numFmtId="0" fontId="21" fillId="0" borderId="245" xfId="0" applyFont="1" applyBorder="1" applyAlignment="1">
      <alignment horizontal="left" vertical="center" wrapText="1" indent="1"/>
    </xf>
    <xf numFmtId="0" fontId="21" fillId="0" borderId="35" xfId="0" applyFont="1" applyBorder="1" applyAlignment="1">
      <alignment horizontal="left" vertical="center" wrapText="1" indent="1"/>
    </xf>
    <xf numFmtId="0" fontId="21" fillId="0" borderId="192" xfId="0" applyFont="1" applyBorder="1" applyAlignment="1">
      <alignment horizontal="left" vertical="center" wrapText="1" indent="1"/>
    </xf>
    <xf numFmtId="0" fontId="21" fillId="0" borderId="183" xfId="0" applyFont="1" applyBorder="1" applyAlignment="1">
      <alignment horizontal="center" vertical="center" wrapText="1"/>
    </xf>
    <xf numFmtId="0" fontId="21" fillId="0" borderId="184" xfId="0" applyFont="1" applyBorder="1" applyAlignment="1">
      <alignment horizontal="center" vertical="center"/>
    </xf>
    <xf numFmtId="0" fontId="21" fillId="0" borderId="185" xfId="0" applyFont="1" applyBorder="1" applyAlignment="1">
      <alignment horizontal="center" vertical="center"/>
    </xf>
    <xf numFmtId="0" fontId="21" fillId="0" borderId="100" xfId="0" applyFont="1" applyBorder="1" applyAlignment="1">
      <alignment horizontal="center" vertical="center"/>
    </xf>
    <xf numFmtId="0" fontId="21" fillId="0" borderId="193" xfId="0" applyFont="1" applyBorder="1" applyAlignment="1">
      <alignment horizontal="center" vertical="center"/>
    </xf>
    <xf numFmtId="0" fontId="21" fillId="0" borderId="247" xfId="0" applyFont="1" applyBorder="1" applyAlignment="1">
      <alignment horizontal="center" vertical="center" wrapText="1" shrinkToFit="1"/>
    </xf>
    <xf numFmtId="0" fontId="21" fillId="0" borderId="248" xfId="0" applyFont="1" applyBorder="1" applyAlignment="1">
      <alignment horizontal="center" vertical="center" wrapText="1" shrinkToFit="1"/>
    </xf>
    <xf numFmtId="0" fontId="21" fillId="0" borderId="0" xfId="0" applyFont="1" applyBorder="1" applyAlignment="1">
      <alignment horizontal="center" vertical="center" wrapText="1" shrinkToFit="1"/>
    </xf>
    <xf numFmtId="0" fontId="21" fillId="0" borderId="55" xfId="0" applyFont="1" applyBorder="1" applyAlignment="1">
      <alignment horizontal="center" vertical="center" wrapText="1" shrinkToFit="1"/>
    </xf>
    <xf numFmtId="0" fontId="21" fillId="0" borderId="189" xfId="0" applyFont="1" applyBorder="1" applyAlignment="1">
      <alignment horizontal="center" vertical="center" wrapText="1" shrinkToFit="1"/>
    </xf>
    <xf numFmtId="0" fontId="21" fillId="0" borderId="105" xfId="0" applyFont="1" applyBorder="1" applyAlignment="1">
      <alignment horizontal="center" vertical="center" wrapText="1" shrinkToFit="1"/>
    </xf>
    <xf numFmtId="0" fontId="21" fillId="0" borderId="183" xfId="0" applyFont="1" applyFill="1" applyBorder="1" applyAlignment="1">
      <alignment horizontal="center" vertical="center" wrapText="1"/>
    </xf>
    <xf numFmtId="0" fontId="21" fillId="0" borderId="184" xfId="0" applyFont="1" applyFill="1" applyBorder="1" applyAlignment="1">
      <alignment horizontal="center" vertical="center" wrapText="1"/>
    </xf>
    <xf numFmtId="0" fontId="21" fillId="0" borderId="185"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189" xfId="0" applyFont="1" applyFill="1" applyBorder="1" applyAlignment="1">
      <alignment horizontal="center" vertical="center" wrapText="1"/>
    </xf>
    <xf numFmtId="0" fontId="21" fillId="0" borderId="105" xfId="0" applyFont="1" applyFill="1" applyBorder="1" applyAlignment="1">
      <alignment horizontal="center" vertical="center" wrapText="1"/>
    </xf>
    <xf numFmtId="0" fontId="21" fillId="0" borderId="9" xfId="0" applyFont="1" applyFill="1" applyBorder="1" applyAlignment="1">
      <alignment horizontal="center" vertical="top"/>
    </xf>
    <xf numFmtId="0" fontId="21" fillId="0" borderId="0" xfId="0" applyFont="1" applyFill="1" applyBorder="1" applyAlignment="1">
      <alignment horizontal="center" vertical="top"/>
    </xf>
    <xf numFmtId="0" fontId="21" fillId="0" borderId="55" xfId="0" applyFont="1" applyFill="1" applyBorder="1" applyAlignment="1">
      <alignment horizontal="center" vertical="top"/>
    </xf>
    <xf numFmtId="0" fontId="21" fillId="0" borderId="100" xfId="0" applyFont="1" applyFill="1" applyBorder="1" applyAlignment="1">
      <alignment horizontal="center" vertical="top"/>
    </xf>
    <xf numFmtId="0" fontId="21" fillId="0" borderId="276" xfId="0" applyFont="1" applyFill="1" applyBorder="1" applyAlignment="1">
      <alignment horizontal="center" vertical="top"/>
    </xf>
    <xf numFmtId="0" fontId="21" fillId="0" borderId="194" xfId="0" applyFont="1" applyFill="1" applyBorder="1" applyAlignment="1">
      <alignment horizontal="center" vertical="top"/>
    </xf>
    <xf numFmtId="41" fontId="21" fillId="0" borderId="198" xfId="23" applyFont="1" applyFill="1" applyBorder="1" applyAlignment="1">
      <alignment horizontal="center" vertical="center"/>
    </xf>
    <xf numFmtId="41" fontId="21" fillId="0" borderId="242" xfId="23" applyFont="1" applyFill="1" applyBorder="1" applyAlignment="1">
      <alignment horizontal="center" vertical="center"/>
    </xf>
    <xf numFmtId="41" fontId="21" fillId="0" borderId="100" xfId="23" applyFont="1" applyFill="1" applyBorder="1" applyAlignment="1">
      <alignment horizontal="center" vertical="center"/>
    </xf>
    <xf numFmtId="41" fontId="21" fillId="0" borderId="276" xfId="23" applyFont="1" applyFill="1" applyBorder="1" applyAlignment="1">
      <alignment horizontal="center" vertical="center"/>
    </xf>
    <xf numFmtId="0" fontId="21" fillId="0" borderId="242" xfId="0" applyFont="1" applyFill="1" applyBorder="1" applyAlignment="1">
      <alignment horizontal="left" vertical="center"/>
    </xf>
    <xf numFmtId="0" fontId="21" fillId="0" borderId="276" xfId="0" applyFont="1" applyFill="1" applyBorder="1" applyAlignment="1">
      <alignment horizontal="left" vertical="center"/>
    </xf>
    <xf numFmtId="0" fontId="21" fillId="0" borderId="242" xfId="0" applyFont="1" applyFill="1" applyBorder="1" applyAlignment="1">
      <alignment horizontal="center" vertical="center"/>
    </xf>
    <xf numFmtId="0" fontId="21" fillId="0" borderId="276" xfId="0" applyFont="1" applyFill="1" applyBorder="1" applyAlignment="1">
      <alignment horizontal="center" vertical="center"/>
    </xf>
    <xf numFmtId="41" fontId="21" fillId="0" borderId="242" xfId="23" applyFont="1" applyFill="1" applyBorder="1" applyAlignment="1">
      <alignment vertical="center"/>
    </xf>
    <xf numFmtId="41" fontId="21" fillId="0" borderId="276" xfId="23" applyFont="1" applyFill="1" applyBorder="1" applyAlignment="1">
      <alignment vertical="center"/>
    </xf>
    <xf numFmtId="0" fontId="21" fillId="0" borderId="247" xfId="0" quotePrefix="1" applyNumberFormat="1" applyFont="1" applyFill="1" applyBorder="1" applyAlignment="1">
      <alignment horizontal="center" vertical="center" wrapText="1" shrinkToFit="1"/>
    </xf>
    <xf numFmtId="0" fontId="21" fillId="0" borderId="248" xfId="0" quotePrefix="1" applyFont="1" applyBorder="1" applyAlignment="1">
      <alignment horizontal="center" vertical="center"/>
    </xf>
    <xf numFmtId="0" fontId="21" fillId="0" borderId="105" xfId="0" applyFont="1" applyBorder="1" applyAlignment="1">
      <alignment horizontal="center" vertical="center"/>
    </xf>
    <xf numFmtId="0" fontId="21" fillId="0" borderId="247" xfId="0" applyFont="1" applyFill="1" applyBorder="1" applyAlignment="1">
      <alignment horizontal="center" vertical="center" wrapText="1" shrinkToFit="1"/>
    </xf>
    <xf numFmtId="182" fontId="24" fillId="0" borderId="35" xfId="0" quotePrefix="1" applyNumberFormat="1" applyFont="1" applyBorder="1" applyAlignment="1">
      <alignment horizontal="center" vertical="center" shrinkToFit="1"/>
    </xf>
    <xf numFmtId="182" fontId="24" fillId="0" borderId="189" xfId="0" quotePrefix="1" applyNumberFormat="1" applyFont="1" applyBorder="1" applyAlignment="1">
      <alignment horizontal="center" vertical="center" shrinkToFit="1"/>
    </xf>
    <xf numFmtId="182" fontId="24" fillId="0" borderId="192" xfId="0" quotePrefix="1" applyNumberFormat="1" applyFont="1" applyBorder="1" applyAlignment="1">
      <alignment horizontal="center" vertical="center" shrinkToFit="1"/>
    </xf>
    <xf numFmtId="0" fontId="21" fillId="0" borderId="104" xfId="0" applyFont="1" applyFill="1" applyBorder="1" applyAlignment="1">
      <alignment horizontal="center" vertical="center" wrapText="1"/>
    </xf>
    <xf numFmtId="0" fontId="21" fillId="0" borderId="191" xfId="0" applyFont="1" applyFill="1" applyBorder="1" applyAlignment="1">
      <alignment horizontal="center" vertical="center" wrapText="1"/>
    </xf>
    <xf numFmtId="187" fontId="24" fillId="0" borderId="34" xfId="25" applyNumberFormat="1" applyFont="1" applyBorder="1" applyAlignment="1">
      <alignment horizontal="right" vertical="center" shrinkToFit="1"/>
    </xf>
    <xf numFmtId="187" fontId="24" fillId="0" borderId="186" xfId="25" applyNumberFormat="1" applyFont="1" applyBorder="1" applyAlignment="1">
      <alignment horizontal="right" vertical="center" shrinkToFit="1"/>
    </xf>
    <xf numFmtId="187" fontId="24" fillId="0" borderId="187" xfId="25" applyNumberFormat="1" applyFont="1" applyBorder="1" applyAlignment="1">
      <alignment horizontal="right" vertical="center" shrinkToFit="1"/>
    </xf>
    <xf numFmtId="0" fontId="21" fillId="2" borderId="27" xfId="0" applyFont="1" applyFill="1" applyBorder="1" applyAlignment="1">
      <alignment horizontal="center" vertical="center" wrapText="1"/>
    </xf>
    <xf numFmtId="0" fontId="21" fillId="2" borderId="32" xfId="0" applyFont="1" applyFill="1" applyBorder="1" applyAlignment="1">
      <alignment horizontal="center" vertical="center"/>
    </xf>
    <xf numFmtId="0" fontId="21" fillId="2" borderId="60"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33" xfId="0" applyFont="1" applyFill="1" applyBorder="1" applyAlignment="1">
      <alignment horizontal="center" vertical="center"/>
    </xf>
    <xf numFmtId="0" fontId="0" fillId="0" borderId="2" xfId="0" applyBorder="1">
      <alignment vertical="center"/>
    </xf>
    <xf numFmtId="0" fontId="0" fillId="0" borderId="89" xfId="0" applyBorder="1">
      <alignment vertical="center"/>
    </xf>
    <xf numFmtId="0" fontId="21" fillId="0" borderId="196" xfId="0" applyFont="1" applyFill="1" applyBorder="1" applyAlignment="1">
      <alignment horizontal="center" vertical="center" wrapText="1"/>
    </xf>
    <xf numFmtId="0" fontId="21" fillId="0" borderId="189" xfId="0" applyFont="1" applyFill="1" applyBorder="1" applyAlignment="1">
      <alignment horizontal="left" vertical="center" wrapText="1" indent="1" shrinkToFit="1"/>
    </xf>
    <xf numFmtId="0" fontId="22" fillId="0" borderId="0" xfId="0" applyFont="1" applyAlignment="1">
      <alignment horizontal="right" vertical="center"/>
    </xf>
    <xf numFmtId="0" fontId="21" fillId="0" borderId="238" xfId="0" applyFont="1" applyBorder="1" applyAlignment="1">
      <alignment horizontal="distributed" vertical="center" justifyLastLine="1"/>
    </xf>
    <xf numFmtId="0" fontId="21" fillId="0" borderId="250" xfId="0" applyFont="1" applyBorder="1" applyAlignment="1">
      <alignment horizontal="distributed" vertical="center" justifyLastLine="1"/>
    </xf>
    <xf numFmtId="0" fontId="21" fillId="0" borderId="58" xfId="0" applyFont="1" applyFill="1" applyBorder="1" applyAlignment="1">
      <alignment horizontal="center"/>
    </xf>
    <xf numFmtId="0" fontId="21" fillId="0" borderId="247" xfId="0" applyFont="1" applyFill="1" applyBorder="1" applyAlignment="1">
      <alignment horizontal="center"/>
    </xf>
    <xf numFmtId="0" fontId="21" fillId="0" borderId="248" xfId="0" applyFont="1" applyFill="1" applyBorder="1" applyAlignment="1">
      <alignment horizontal="center"/>
    </xf>
    <xf numFmtId="0" fontId="21" fillId="0" borderId="9" xfId="0" applyFont="1" applyFill="1" applyBorder="1" applyAlignment="1">
      <alignment horizontal="center"/>
    </xf>
    <xf numFmtId="0" fontId="21" fillId="0" borderId="0" xfId="0" applyFont="1" applyFill="1" applyBorder="1" applyAlignment="1">
      <alignment horizontal="center"/>
    </xf>
    <xf numFmtId="0" fontId="21" fillId="0" borderId="55" xfId="0" applyFont="1" applyFill="1" applyBorder="1" applyAlignment="1">
      <alignment horizontal="center"/>
    </xf>
    <xf numFmtId="0" fontId="21" fillId="0" borderId="58" xfId="0" applyFont="1" applyBorder="1" applyAlignment="1">
      <alignment horizontal="center" vertical="center" wrapText="1" shrinkToFit="1"/>
    </xf>
    <xf numFmtId="0" fontId="21" fillId="0" borderId="9" xfId="0" applyFont="1" applyBorder="1" applyAlignment="1">
      <alignment horizontal="center" vertical="center" wrapText="1" shrinkToFit="1"/>
    </xf>
    <xf numFmtId="0" fontId="21" fillId="0" borderId="35" xfId="0" applyFont="1" applyBorder="1" applyAlignment="1">
      <alignment horizontal="center" vertical="center" wrapText="1" shrinkToFit="1"/>
    </xf>
    <xf numFmtId="182" fontId="21" fillId="0" borderId="247" xfId="0" applyNumberFormat="1" applyFont="1" applyBorder="1" applyAlignment="1">
      <alignment horizontal="center" vertical="center" shrinkToFit="1"/>
    </xf>
    <xf numFmtId="182" fontId="21" fillId="0" borderId="248" xfId="0" applyNumberFormat="1" applyFont="1" applyBorder="1" applyAlignment="1">
      <alignment horizontal="center" vertical="center" shrinkToFit="1"/>
    </xf>
    <xf numFmtId="182" fontId="21" fillId="0" borderId="189" xfId="0" applyNumberFormat="1" applyFont="1" applyBorder="1" applyAlignment="1">
      <alignment horizontal="center" vertical="center" shrinkToFit="1"/>
    </xf>
    <xf numFmtId="182" fontId="21" fillId="0" borderId="105" xfId="0" applyNumberFormat="1" applyFont="1" applyBorder="1" applyAlignment="1">
      <alignment horizontal="center" vertical="center" shrinkToFit="1"/>
    </xf>
    <xf numFmtId="182" fontId="24" fillId="0" borderId="186" xfId="0" applyNumberFormat="1" applyFont="1" applyBorder="1" applyAlignment="1">
      <alignment horizontal="right" vertical="center" shrinkToFit="1"/>
    </xf>
    <xf numFmtId="182" fontId="24" fillId="0" borderId="90" xfId="0" applyNumberFormat="1" applyFont="1" applyBorder="1" applyAlignment="1">
      <alignment horizontal="right" vertical="center" shrinkToFit="1"/>
    </xf>
    <xf numFmtId="0" fontId="20" fillId="0" borderId="32" xfId="0" applyFont="1" applyBorder="1" applyAlignment="1">
      <alignment vertical="center" wrapText="1"/>
    </xf>
    <xf numFmtId="0" fontId="20" fillId="0" borderId="32" xfId="0" applyFont="1" applyBorder="1" applyAlignment="1">
      <alignment vertical="center"/>
    </xf>
    <xf numFmtId="0" fontId="20" fillId="0" borderId="74" xfId="0" applyFont="1" applyBorder="1" applyAlignment="1">
      <alignment vertical="center"/>
    </xf>
    <xf numFmtId="0" fontId="20" fillId="0" borderId="0" xfId="0" applyFont="1" applyBorder="1" applyAlignment="1">
      <alignment vertical="center"/>
    </xf>
    <xf numFmtId="0" fontId="20" fillId="0" borderId="11" xfId="0" applyFont="1" applyBorder="1" applyAlignment="1">
      <alignment vertical="center"/>
    </xf>
    <xf numFmtId="0" fontId="24" fillId="2" borderId="180" xfId="0" applyFont="1" applyFill="1" applyBorder="1" applyAlignment="1">
      <alignment horizontal="distributed" vertical="center" wrapText="1" indent="1"/>
    </xf>
    <xf numFmtId="0" fontId="24" fillId="2" borderId="190" xfId="0" applyFont="1" applyFill="1" applyBorder="1" applyAlignment="1">
      <alignment horizontal="distributed" vertical="center" wrapText="1" indent="1"/>
    </xf>
    <xf numFmtId="182" fontId="24" fillId="0" borderId="58" xfId="0" quotePrefix="1" applyNumberFormat="1" applyFont="1" applyBorder="1" applyAlignment="1">
      <alignment horizontal="center" vertical="center" shrinkToFit="1"/>
    </xf>
    <xf numFmtId="182" fontId="24" fillId="0" borderId="32" xfId="0" quotePrefix="1" applyNumberFormat="1" applyFont="1" applyBorder="1" applyAlignment="1">
      <alignment horizontal="center" vertical="center" shrinkToFit="1"/>
    </xf>
    <xf numFmtId="182" fontId="24" fillId="0" borderId="74" xfId="0" quotePrefix="1" applyNumberFormat="1" applyFont="1" applyBorder="1" applyAlignment="1">
      <alignment horizontal="center" vertical="center" shrinkToFit="1"/>
    </xf>
    <xf numFmtId="41" fontId="21" fillId="0" borderId="189" xfId="23" applyFont="1" applyFill="1" applyBorder="1" applyAlignment="1">
      <alignment horizontal="center" vertical="center" wrapText="1" shrinkToFit="1"/>
    </xf>
    <xf numFmtId="0" fontId="87" fillId="0" borderId="0" xfId="0" applyFont="1" applyAlignment="1">
      <alignment horizontal="left" vertical="center"/>
    </xf>
    <xf numFmtId="0" fontId="21" fillId="0" borderId="289" xfId="0" applyFont="1" applyBorder="1" applyAlignment="1">
      <alignment horizontal="distributed" vertical="center" justifyLastLine="1"/>
    </xf>
    <xf numFmtId="0" fontId="21" fillId="0" borderId="286" xfId="0" applyFont="1" applyBorder="1" applyAlignment="1">
      <alignment horizontal="distributed" vertical="center" justifyLastLine="1"/>
    </xf>
    <xf numFmtId="41" fontId="21" fillId="0" borderId="287" xfId="23" applyFont="1" applyFill="1" applyBorder="1" applyAlignment="1">
      <alignment horizontal="center" vertical="center"/>
    </xf>
    <xf numFmtId="41" fontId="21" fillId="0" borderId="286" xfId="23" applyFont="1" applyFill="1" applyBorder="1" applyAlignment="1">
      <alignment horizontal="center" vertical="center"/>
    </xf>
    <xf numFmtId="0" fontId="21" fillId="0" borderId="286" xfId="0" applyFont="1" applyFill="1" applyBorder="1" applyAlignment="1">
      <alignment horizontal="left" vertical="center"/>
    </xf>
    <xf numFmtId="41" fontId="21" fillId="0" borderId="286" xfId="23" applyFont="1" applyFill="1" applyBorder="1" applyAlignment="1">
      <alignment vertical="center"/>
    </xf>
    <xf numFmtId="182" fontId="21" fillId="0" borderId="287" xfId="0" applyNumberFormat="1" applyFont="1" applyBorder="1" applyAlignment="1">
      <alignment vertical="center" shrinkToFit="1"/>
    </xf>
    <xf numFmtId="182" fontId="21" fillId="0" borderId="286" xfId="0" applyNumberFormat="1" applyFont="1" applyBorder="1" applyAlignment="1">
      <alignment vertical="center" shrinkToFit="1"/>
    </xf>
    <xf numFmtId="182" fontId="21" fillId="0" borderId="280" xfId="0" applyNumberFormat="1" applyFont="1" applyBorder="1" applyAlignment="1">
      <alignment vertical="center" shrinkToFit="1"/>
    </xf>
    <xf numFmtId="182" fontId="21" fillId="0" borderId="188" xfId="0" applyNumberFormat="1" applyFont="1" applyBorder="1" applyAlignment="1">
      <alignment vertical="center" shrinkToFit="1"/>
    </xf>
    <xf numFmtId="182" fontId="21" fillId="0" borderId="172" xfId="0" applyNumberFormat="1" applyFont="1" applyBorder="1" applyAlignment="1">
      <alignment vertical="center" shrinkToFit="1"/>
    </xf>
    <xf numFmtId="0" fontId="21" fillId="0" borderId="35" xfId="0" quotePrefix="1" applyFont="1" applyFill="1" applyBorder="1" applyAlignment="1">
      <alignment horizontal="center" vertical="center" wrapText="1" shrinkToFit="1"/>
    </xf>
    <xf numFmtId="0" fontId="21" fillId="0" borderId="189" xfId="0" quotePrefix="1" applyFont="1" applyFill="1" applyBorder="1" applyAlignment="1">
      <alignment horizontal="center" vertical="center" wrapText="1" shrinkToFit="1"/>
    </xf>
    <xf numFmtId="0" fontId="21" fillId="0" borderId="246" xfId="0" applyFont="1" applyBorder="1">
      <alignment vertical="center"/>
    </xf>
    <xf numFmtId="0" fontId="21" fillId="0" borderId="194" xfId="0" applyFont="1" applyBorder="1">
      <alignment vertical="center"/>
    </xf>
    <xf numFmtId="182" fontId="21" fillId="0" borderId="198" xfId="0" applyNumberFormat="1" applyFont="1" applyBorder="1" applyAlignment="1">
      <alignment vertical="center" shrinkToFit="1"/>
    </xf>
    <xf numFmtId="182" fontId="21" fillId="0" borderId="242" xfId="0" applyNumberFormat="1" applyFont="1" applyBorder="1" applyAlignment="1">
      <alignment vertical="center" shrinkToFit="1"/>
    </xf>
    <xf numFmtId="182" fontId="21" fillId="0" borderId="246" xfId="0" applyNumberFormat="1" applyFont="1" applyBorder="1" applyAlignment="1">
      <alignment vertical="center" shrinkToFit="1"/>
    </xf>
    <xf numFmtId="182" fontId="21" fillId="0" borderId="194" xfId="0" applyNumberFormat="1" applyFont="1" applyBorder="1" applyAlignment="1">
      <alignment vertical="center" shrinkToFit="1"/>
    </xf>
    <xf numFmtId="182" fontId="21" fillId="0" borderId="88" xfId="0" applyNumberFormat="1" applyFont="1" applyBorder="1" applyAlignment="1">
      <alignment vertical="center" shrinkToFit="1"/>
    </xf>
    <xf numFmtId="182" fontId="21" fillId="0" borderId="182" xfId="0" applyNumberFormat="1" applyFont="1" applyBorder="1" applyAlignment="1">
      <alignment vertical="center" shrinkToFit="1"/>
    </xf>
    <xf numFmtId="0" fontId="21" fillId="0" borderId="27" xfId="0" applyFont="1" applyBorder="1" applyAlignment="1">
      <alignment horizontal="center" vertical="center"/>
    </xf>
    <xf numFmtId="0" fontId="21" fillId="0" borderId="247" xfId="0" applyFont="1" applyBorder="1" applyAlignment="1">
      <alignment horizontal="center" vertical="center"/>
    </xf>
    <xf numFmtId="0" fontId="21" fillId="0" borderId="248" xfId="0" applyFont="1" applyBorder="1" applyAlignment="1">
      <alignment horizontal="center" vertical="center"/>
    </xf>
    <xf numFmtId="0" fontId="21" fillId="0" borderId="189" xfId="0" applyFont="1" applyBorder="1" applyAlignment="1">
      <alignment horizontal="right" vertical="center"/>
    </xf>
    <xf numFmtId="182" fontId="24" fillId="0" borderId="2" xfId="0" applyNumberFormat="1" applyFont="1" applyBorder="1" applyAlignment="1">
      <alignment horizontal="right" vertical="center" shrinkToFit="1"/>
    </xf>
    <xf numFmtId="182" fontId="24" fillId="0" borderId="89" xfId="0" applyNumberFormat="1" applyFont="1" applyBorder="1" applyAlignment="1">
      <alignment horizontal="right" vertical="center" shrinkToFit="1"/>
    </xf>
    <xf numFmtId="182" fontId="24" fillId="0" borderId="33" xfId="0" applyNumberFormat="1" applyFont="1" applyBorder="1" applyAlignment="1">
      <alignment vertical="center" shrinkToFit="1"/>
    </xf>
    <xf numFmtId="182" fontId="24" fillId="0" borderId="2" xfId="0" applyNumberFormat="1" applyFont="1" applyBorder="1" applyAlignment="1">
      <alignment vertical="center" shrinkToFit="1"/>
    </xf>
    <xf numFmtId="182" fontId="24" fillId="0" borderId="36" xfId="0" applyNumberFormat="1" applyFont="1" applyBorder="1" applyAlignment="1">
      <alignment vertical="center" shrinkToFit="1"/>
    </xf>
    <xf numFmtId="0" fontId="24" fillId="2" borderId="178" xfId="0" applyFont="1" applyFill="1" applyBorder="1" applyAlignment="1">
      <alignment horizontal="distributed" vertical="center" wrapText="1" indent="1"/>
    </xf>
    <xf numFmtId="0" fontId="24" fillId="2" borderId="4" xfId="0" applyFont="1" applyFill="1" applyBorder="1" applyAlignment="1">
      <alignment horizontal="distributed" vertical="center" wrapText="1" indent="1"/>
    </xf>
    <xf numFmtId="187" fontId="24" fillId="0" borderId="100" xfId="25" applyNumberFormat="1" applyFont="1" applyBorder="1" applyAlignment="1">
      <alignment horizontal="right" vertical="center" shrinkToFit="1"/>
    </xf>
    <xf numFmtId="187" fontId="24" fillId="0" borderId="193" xfId="25" applyNumberFormat="1" applyFont="1" applyBorder="1" applyAlignment="1">
      <alignment horizontal="right" vertical="center" shrinkToFit="1"/>
    </xf>
    <xf numFmtId="187" fontId="24" fillId="0" borderId="195" xfId="25" applyNumberFormat="1" applyFont="1" applyBorder="1" applyAlignment="1">
      <alignment horizontal="right" vertical="center" shrinkToFit="1"/>
    </xf>
    <xf numFmtId="0" fontId="21" fillId="0" borderId="58" xfId="0" applyFont="1" applyFill="1" applyBorder="1" applyAlignment="1">
      <alignment horizontal="center" vertical="center" wrapText="1" shrinkToFit="1"/>
    </xf>
    <xf numFmtId="176" fontId="21" fillId="0" borderId="183" xfId="0" applyNumberFormat="1" applyFont="1" applyBorder="1" applyAlignment="1">
      <alignment horizontal="center" vertical="center"/>
    </xf>
    <xf numFmtId="176" fontId="21" fillId="0" borderId="184" xfId="0" applyNumberFormat="1" applyFont="1" applyBorder="1" applyAlignment="1">
      <alignment horizontal="center" vertical="center"/>
    </xf>
    <xf numFmtId="176" fontId="21" fillId="0" borderId="173" xfId="0" applyNumberFormat="1" applyFont="1" applyBorder="1" applyAlignment="1">
      <alignment horizontal="center" vertical="center"/>
    </xf>
    <xf numFmtId="0" fontId="21" fillId="0" borderId="243" xfId="0" applyFont="1" applyBorder="1" applyAlignment="1">
      <alignment horizontal="distributed" vertical="center" justifyLastLine="1"/>
    </xf>
    <xf numFmtId="0" fontId="21" fillId="0" borderId="242" xfId="0" applyFont="1" applyBorder="1" applyAlignment="1">
      <alignment horizontal="distributed" vertical="center" justifyLastLine="1"/>
    </xf>
    <xf numFmtId="0" fontId="21" fillId="0" borderId="246" xfId="0" applyFont="1" applyBorder="1" applyAlignment="1">
      <alignment horizontal="distributed" vertical="center" justifyLastLine="1"/>
    </xf>
    <xf numFmtId="0" fontId="21" fillId="0" borderId="196" xfId="0" applyFont="1" applyBorder="1" applyAlignment="1">
      <alignment horizontal="distributed" vertical="center" justifyLastLine="1"/>
    </xf>
    <xf numFmtId="0" fontId="21" fillId="0" borderId="276" xfId="0" applyFont="1" applyBorder="1" applyAlignment="1">
      <alignment horizontal="distributed" vertical="center" justifyLastLine="1"/>
    </xf>
    <xf numFmtId="0" fontId="21" fillId="0" borderId="194" xfId="0" applyFont="1" applyBorder="1" applyAlignment="1">
      <alignment horizontal="distributed" vertical="center" justifyLastLine="1"/>
    </xf>
    <xf numFmtId="182" fontId="21" fillId="0" borderId="188" xfId="0" applyNumberFormat="1" applyFont="1" applyBorder="1" applyAlignment="1">
      <alignment horizontal="center" vertical="center" shrinkToFit="1"/>
    </xf>
    <xf numFmtId="182" fontId="21" fillId="0" borderId="172" xfId="0" applyNumberFormat="1" applyFont="1" applyBorder="1" applyAlignment="1">
      <alignment horizontal="center" vertical="center" shrinkToFit="1"/>
    </xf>
    <xf numFmtId="0" fontId="21" fillId="0" borderId="290" xfId="0" applyFont="1" applyBorder="1" applyAlignment="1">
      <alignment horizontal="distributed" vertical="center" justifyLastLine="1"/>
    </xf>
    <xf numFmtId="0" fontId="21" fillId="0" borderId="291" xfId="0" applyFont="1" applyBorder="1" applyAlignment="1">
      <alignment horizontal="distributed" vertical="center" justifyLastLine="1"/>
    </xf>
    <xf numFmtId="0" fontId="21" fillId="0" borderId="198" xfId="0" applyFont="1" applyFill="1" applyBorder="1" applyAlignment="1">
      <alignment horizontal="center" vertical="center"/>
    </xf>
    <xf numFmtId="182" fontId="21" fillId="0" borderId="292" xfId="23" applyNumberFormat="1" applyFont="1" applyFill="1" applyBorder="1" applyAlignment="1">
      <alignment vertical="center"/>
    </xf>
    <xf numFmtId="182" fontId="21" fillId="0" borderId="291" xfId="23" applyNumberFormat="1" applyFont="1" applyFill="1" applyBorder="1" applyAlignment="1">
      <alignment vertical="center"/>
    </xf>
    <xf numFmtId="176" fontId="21" fillId="0" borderId="185" xfId="0" applyNumberFormat="1" applyFont="1" applyBorder="1" applyAlignment="1">
      <alignment horizontal="center" vertical="center"/>
    </xf>
    <xf numFmtId="176" fontId="21" fillId="0" borderId="183" xfId="0" applyNumberFormat="1" applyFont="1" applyBorder="1" applyAlignment="1">
      <alignment horizontal="center" vertical="center" wrapText="1"/>
    </xf>
    <xf numFmtId="176" fontId="21" fillId="0" borderId="184" xfId="0" applyNumberFormat="1" applyFont="1" applyBorder="1" applyAlignment="1">
      <alignment horizontal="center" vertical="center" wrapText="1"/>
    </xf>
    <xf numFmtId="176" fontId="21" fillId="0" borderId="185" xfId="0" applyNumberFormat="1" applyFont="1" applyBorder="1" applyAlignment="1">
      <alignment horizontal="center" vertical="center" wrapText="1"/>
    </xf>
    <xf numFmtId="176" fontId="21" fillId="0" borderId="35" xfId="0" applyNumberFormat="1" applyFont="1" applyBorder="1" applyAlignment="1">
      <alignment horizontal="center" vertical="center" wrapText="1"/>
    </xf>
    <xf numFmtId="176" fontId="21" fillId="0" borderId="189" xfId="0" applyNumberFormat="1" applyFont="1" applyBorder="1" applyAlignment="1">
      <alignment horizontal="center" vertical="center" wrapText="1"/>
    </xf>
    <xf numFmtId="176" fontId="21" fillId="0" borderId="105" xfId="0" applyNumberFormat="1" applyFont="1" applyBorder="1" applyAlignment="1">
      <alignment horizontal="center" vertical="center" wrapText="1"/>
    </xf>
    <xf numFmtId="187" fontId="24" fillId="0" borderId="33" xfId="25" applyNumberFormat="1" applyFont="1" applyBorder="1" applyAlignment="1">
      <alignment horizontal="right" vertical="center" shrinkToFit="1"/>
    </xf>
    <xf numFmtId="187" fontId="24" fillId="0" borderId="2" xfId="25" applyNumberFormat="1" applyFont="1" applyBorder="1" applyAlignment="1">
      <alignment horizontal="right" vertical="center" shrinkToFit="1"/>
    </xf>
    <xf numFmtId="187" fontId="24" fillId="0" borderId="36" xfId="25" applyNumberFormat="1" applyFont="1" applyBorder="1" applyAlignment="1">
      <alignment horizontal="right" vertical="center" shrinkToFit="1"/>
    </xf>
    <xf numFmtId="182" fontId="24" fillId="0" borderId="188" xfId="0" applyNumberFormat="1" applyFont="1" applyBorder="1" applyAlignment="1">
      <alignment horizontal="right" vertical="center" shrinkToFit="1"/>
    </xf>
    <xf numFmtId="182" fontId="24" fillId="0" borderId="44" xfId="0" applyNumberFormat="1" applyFont="1" applyBorder="1" applyAlignment="1">
      <alignment horizontal="right" vertical="center" shrinkToFit="1"/>
    </xf>
    <xf numFmtId="182" fontId="24" fillId="0" borderId="6" xfId="0" applyNumberFormat="1" applyFont="1" applyBorder="1" applyAlignment="1">
      <alignment vertical="center" shrinkToFit="1"/>
    </xf>
    <xf numFmtId="182" fontId="24" fillId="0" borderId="188" xfId="0" applyNumberFormat="1" applyFont="1" applyBorder="1" applyAlignment="1">
      <alignment vertical="center" shrinkToFit="1"/>
    </xf>
    <xf numFmtId="182" fontId="24" fillId="0" borderId="172" xfId="0" applyNumberFormat="1" applyFont="1" applyBorder="1" applyAlignment="1">
      <alignment vertical="center" shrinkToFit="1"/>
    </xf>
    <xf numFmtId="176" fontId="232" fillId="0" borderId="183" xfId="0" applyNumberFormat="1" applyFont="1" applyBorder="1" applyAlignment="1">
      <alignment horizontal="center" vertical="center" wrapText="1"/>
    </xf>
    <xf numFmtId="176" fontId="21" fillId="0" borderId="100" xfId="0" applyNumberFormat="1" applyFont="1" applyBorder="1" applyAlignment="1">
      <alignment horizontal="center" vertical="center" wrapText="1"/>
    </xf>
    <xf numFmtId="176" fontId="21" fillId="0" borderId="193" xfId="0" applyNumberFormat="1" applyFont="1" applyBorder="1" applyAlignment="1">
      <alignment horizontal="center" vertical="center" wrapText="1"/>
    </xf>
    <xf numFmtId="176" fontId="21" fillId="0" borderId="194" xfId="0" applyNumberFormat="1" applyFont="1" applyBorder="1" applyAlignment="1">
      <alignment horizontal="center" vertical="center" wrapText="1"/>
    </xf>
    <xf numFmtId="0" fontId="0" fillId="0" borderId="36" xfId="0" applyBorder="1">
      <alignment vertical="center"/>
    </xf>
    <xf numFmtId="182" fontId="24" fillId="0" borderId="34" xfId="0" applyNumberFormat="1" applyFont="1" applyBorder="1" applyAlignment="1">
      <alignment vertical="center" shrinkToFit="1"/>
    </xf>
    <xf numFmtId="182" fontId="24" fillId="0" borderId="186" xfId="0" applyNumberFormat="1" applyFont="1" applyBorder="1" applyAlignment="1">
      <alignment vertical="center" shrinkToFit="1"/>
    </xf>
    <xf numFmtId="182" fontId="24" fillId="0" borderId="187" xfId="0" applyNumberFormat="1" applyFont="1" applyBorder="1" applyAlignment="1">
      <alignment vertical="center" shrinkToFit="1"/>
    </xf>
    <xf numFmtId="0" fontId="24" fillId="2" borderId="179" xfId="0" applyFont="1" applyFill="1" applyBorder="1" applyAlignment="1">
      <alignment horizontal="distributed" vertical="center" indent="1"/>
    </xf>
    <xf numFmtId="0" fontId="21" fillId="0" borderId="189" xfId="0" applyFont="1" applyFill="1" applyBorder="1" applyAlignment="1">
      <alignment horizontal="left" vertical="center"/>
    </xf>
    <xf numFmtId="0" fontId="46" fillId="0" borderId="0" xfId="22" applyFont="1" applyAlignment="1" applyProtection="1">
      <alignment vertical="center"/>
    </xf>
    <xf numFmtId="0" fontId="21" fillId="0" borderId="195" xfId="0" applyFont="1" applyBorder="1" applyAlignment="1">
      <alignment horizontal="center" vertical="center"/>
    </xf>
    <xf numFmtId="0" fontId="21" fillId="2" borderId="183" xfId="0" applyFont="1" applyFill="1" applyBorder="1" applyAlignment="1">
      <alignment horizontal="center" vertical="center" wrapText="1"/>
    </xf>
    <xf numFmtId="0" fontId="21" fillId="2" borderId="184" xfId="0" applyFont="1" applyFill="1" applyBorder="1" applyAlignment="1">
      <alignment horizontal="center" vertical="center" wrapText="1"/>
    </xf>
    <xf numFmtId="0" fontId="21" fillId="2" borderId="185"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173"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83" xfId="0" applyFont="1" applyFill="1" applyBorder="1" applyAlignment="1">
      <alignment horizontal="center" vertical="center"/>
    </xf>
    <xf numFmtId="0" fontId="21" fillId="2" borderId="184" xfId="0" applyFont="1" applyFill="1" applyBorder="1" applyAlignment="1">
      <alignment horizontal="center" vertical="center"/>
    </xf>
    <xf numFmtId="0" fontId="21" fillId="2" borderId="185" xfId="0" applyFont="1" applyFill="1" applyBorder="1" applyAlignment="1">
      <alignment horizontal="center" vertical="center"/>
    </xf>
    <xf numFmtId="0" fontId="21" fillId="2" borderId="9" xfId="0" applyFont="1" applyFill="1" applyBorder="1" applyAlignment="1">
      <alignment horizontal="center" vertical="center"/>
    </xf>
    <xf numFmtId="0" fontId="21" fillId="0" borderId="243" xfId="0" applyFont="1" applyBorder="1" applyAlignment="1">
      <alignment horizontal="distributed" vertical="center" indent="1"/>
    </xf>
    <xf numFmtId="0" fontId="21" fillId="0" borderId="242" xfId="0" applyFont="1" applyBorder="1" applyAlignment="1">
      <alignment horizontal="distributed" vertical="center" indent="1"/>
    </xf>
    <xf numFmtId="0" fontId="21" fillId="0" borderId="196" xfId="0" applyFont="1" applyBorder="1" applyAlignment="1">
      <alignment horizontal="distributed" vertical="center" indent="1"/>
    </xf>
    <xf numFmtId="0" fontId="21" fillId="0" borderId="276" xfId="0" applyFont="1" applyBorder="1" applyAlignment="1">
      <alignment horizontal="distributed" vertical="center" indent="1"/>
    </xf>
    <xf numFmtId="0" fontId="21" fillId="0" borderId="194" xfId="0" applyFont="1" applyBorder="1" applyAlignment="1">
      <alignment horizontal="distributed" vertical="center" indent="1"/>
    </xf>
    <xf numFmtId="0" fontId="21" fillId="0" borderId="243" xfId="0" applyFont="1" applyBorder="1" applyAlignment="1">
      <alignment horizontal="distributed" vertical="center" wrapText="1" indent="1" shrinkToFit="1"/>
    </xf>
    <xf numFmtId="0" fontId="21" fillId="0" borderId="242" xfId="0" applyFont="1" applyBorder="1" applyAlignment="1">
      <alignment horizontal="distributed" vertical="center" wrapText="1" indent="1" shrinkToFit="1"/>
    </xf>
    <xf numFmtId="0" fontId="21" fillId="0" borderId="246" xfId="0" applyFont="1" applyBorder="1" applyAlignment="1">
      <alignment horizontal="distributed" vertical="center" wrapText="1" indent="1" shrinkToFit="1"/>
    </xf>
    <xf numFmtId="0" fontId="21" fillId="0" borderId="191" xfId="0" applyFont="1" applyBorder="1" applyAlignment="1">
      <alignment horizontal="distributed" vertical="center" wrapText="1" indent="1" shrinkToFit="1"/>
    </xf>
    <xf numFmtId="0" fontId="21" fillId="0" borderId="189" xfId="0" applyFont="1" applyBorder="1" applyAlignment="1">
      <alignment horizontal="distributed" vertical="center" wrapText="1" indent="1" shrinkToFit="1"/>
    </xf>
    <xf numFmtId="0" fontId="21" fillId="0" borderId="105" xfId="0" applyFont="1" applyBorder="1" applyAlignment="1">
      <alignment horizontal="distributed" vertical="center" wrapText="1" indent="1" shrinkToFit="1"/>
    </xf>
    <xf numFmtId="0" fontId="47" fillId="2" borderId="29" xfId="0" applyFont="1" applyFill="1" applyBorder="1" applyAlignment="1">
      <alignment horizontal="center" vertical="center"/>
    </xf>
    <xf numFmtId="0" fontId="21" fillId="2" borderId="74"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0" xfId="0" applyFont="1" applyBorder="1" applyAlignment="1">
      <alignment horizontal="center" vertical="center"/>
    </xf>
    <xf numFmtId="0" fontId="103" fillId="0" borderId="0" xfId="22" applyFont="1" applyFill="1" applyBorder="1" applyAlignment="1" applyProtection="1">
      <alignment horizontal="center" vertical="center"/>
    </xf>
    <xf numFmtId="0" fontId="21" fillId="0" borderId="0" xfId="0" applyFont="1">
      <alignment vertical="center"/>
    </xf>
    <xf numFmtId="0" fontId="21" fillId="2" borderId="29" xfId="0" applyFont="1" applyFill="1" applyBorder="1" applyAlignment="1">
      <alignment horizontal="center" vertical="center"/>
    </xf>
    <xf numFmtId="0" fontId="21" fillId="0" borderId="238" xfId="0" applyFont="1" applyBorder="1" applyAlignment="1">
      <alignment horizontal="distributed" vertical="center" indent="1"/>
    </xf>
    <xf numFmtId="0" fontId="21" fillId="0" borderId="250" xfId="0" applyFont="1" applyBorder="1" applyAlignment="1">
      <alignment horizontal="distributed" vertical="center" indent="1"/>
    </xf>
    <xf numFmtId="0" fontId="21" fillId="0" borderId="239" xfId="0" applyFont="1" applyBorder="1" applyAlignment="1">
      <alignment horizontal="distributed" vertical="center" indent="1"/>
    </xf>
    <xf numFmtId="0" fontId="21" fillId="0" borderId="249" xfId="0" applyFont="1" applyBorder="1" applyAlignment="1">
      <alignment horizontal="center" vertical="center"/>
    </xf>
    <xf numFmtId="0" fontId="21" fillId="0" borderId="250" xfId="0" applyFont="1" applyBorder="1" applyAlignment="1">
      <alignment horizontal="center" vertical="center"/>
    </xf>
    <xf numFmtId="0" fontId="21" fillId="0" borderId="249" xfId="0" applyFont="1" applyBorder="1" applyAlignment="1">
      <alignment horizontal="distributed" vertical="center" indent="1"/>
    </xf>
    <xf numFmtId="0" fontId="21" fillId="0" borderId="249" xfId="0" applyFont="1" applyBorder="1" applyAlignment="1">
      <alignment horizontal="center" vertical="center" shrinkToFit="1"/>
    </xf>
    <xf numFmtId="0" fontId="21" fillId="0" borderId="250" xfId="0" applyFont="1" applyBorder="1" applyAlignment="1">
      <alignment horizontal="center" vertical="center" shrinkToFit="1"/>
    </xf>
    <xf numFmtId="0" fontId="21" fillId="0" borderId="251" xfId="0" applyFont="1" applyBorder="1" applyAlignment="1">
      <alignment horizontal="center" vertical="center" shrinkToFit="1"/>
    </xf>
    <xf numFmtId="49" fontId="20" fillId="0" borderId="0" xfId="0" applyNumberFormat="1" applyFont="1" applyAlignment="1">
      <alignment vertical="center" wrapText="1"/>
    </xf>
    <xf numFmtId="0" fontId="21" fillId="0" borderId="286" xfId="0" applyNumberFormat="1" applyFont="1" applyBorder="1" applyAlignment="1">
      <alignment horizontal="center" vertical="center" shrinkToFit="1"/>
    </xf>
    <xf numFmtId="0" fontId="21" fillId="0" borderId="288" xfId="0" applyFont="1" applyBorder="1" applyAlignment="1">
      <alignment horizontal="center" vertical="center"/>
    </xf>
    <xf numFmtId="0" fontId="21" fillId="0" borderId="289" xfId="0" applyFont="1" applyBorder="1" applyAlignment="1">
      <alignment horizontal="distributed" vertical="center" indent="1"/>
    </xf>
    <xf numFmtId="0" fontId="21" fillId="0" borderId="286" xfId="0" applyFont="1" applyBorder="1" applyAlignment="1">
      <alignment horizontal="distributed" vertical="center" indent="1"/>
    </xf>
    <xf numFmtId="0" fontId="21" fillId="0" borderId="280" xfId="0" applyFont="1" applyBorder="1" applyAlignment="1">
      <alignment horizontal="distributed" vertical="center" indent="1"/>
    </xf>
    <xf numFmtId="178" fontId="21" fillId="0" borderId="287" xfId="0" applyNumberFormat="1" applyFont="1" applyBorder="1" applyAlignment="1">
      <alignment horizontal="center" vertical="center" shrinkToFit="1"/>
    </xf>
    <xf numFmtId="178" fontId="21" fillId="0" borderId="286" xfId="0" applyNumberFormat="1" applyFont="1" applyBorder="1" applyAlignment="1">
      <alignment horizontal="center" vertical="center" shrinkToFit="1"/>
    </xf>
    <xf numFmtId="0" fontId="21" fillId="0" borderId="286" xfId="0" applyNumberFormat="1" applyFont="1" applyBorder="1" applyAlignment="1">
      <alignment vertical="center" shrinkToFit="1"/>
    </xf>
    <xf numFmtId="196" fontId="21" fillId="0" borderId="6" xfId="0" applyNumberFormat="1" applyFont="1" applyBorder="1" applyAlignment="1">
      <alignment horizontal="center" vertical="center" shrinkToFit="1"/>
    </xf>
    <xf numFmtId="196" fontId="21" fillId="0" borderId="235" xfId="0" applyNumberFormat="1" applyFont="1" applyBorder="1" applyAlignment="1">
      <alignment horizontal="center" vertical="center" shrinkToFit="1"/>
    </xf>
    <xf numFmtId="196" fontId="21" fillId="0" borderId="240" xfId="0" applyNumberFormat="1" applyFont="1" applyBorder="1" applyAlignment="1">
      <alignment horizontal="center" vertical="center" shrinkToFit="1"/>
    </xf>
    <xf numFmtId="202" fontId="22" fillId="0" borderId="286" xfId="0" applyNumberFormat="1" applyFont="1" applyBorder="1" applyAlignment="1">
      <alignment horizontal="center" vertical="center"/>
    </xf>
    <xf numFmtId="0" fontId="21" fillId="0" borderId="276" xfId="0" applyFont="1" applyBorder="1" applyAlignment="1">
      <alignment horizontal="center" vertical="center"/>
    </xf>
    <xf numFmtId="0" fontId="22" fillId="0" borderId="276" xfId="0" applyFont="1" applyBorder="1" applyAlignment="1">
      <alignment horizontal="center" vertical="center"/>
    </xf>
    <xf numFmtId="195" fontId="20" fillId="0" borderId="287" xfId="0" applyNumberFormat="1" applyFont="1" applyBorder="1" applyAlignment="1">
      <alignment horizontal="center" vertical="center" shrinkToFit="1"/>
    </xf>
    <xf numFmtId="195" fontId="20" fillId="0" borderId="286" xfId="0" applyNumberFormat="1" applyFont="1" applyBorder="1" applyAlignment="1">
      <alignment horizontal="center" vertical="center" shrinkToFit="1"/>
    </xf>
    <xf numFmtId="0" fontId="0" fillId="0" borderId="37" xfId="0"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20" fillId="0" borderId="44" xfId="0" applyFont="1" applyBorder="1" applyAlignment="1">
      <alignment horizontal="center" vertical="center"/>
    </xf>
    <xf numFmtId="0" fontId="20" fillId="0" borderId="6" xfId="0" applyFont="1" applyBorder="1" applyAlignment="1">
      <alignment horizontal="center" vertical="center" wrapText="1"/>
    </xf>
    <xf numFmtId="0" fontId="21" fillId="0" borderId="58" xfId="0" applyFont="1" applyFill="1" applyBorder="1" applyAlignment="1">
      <alignment horizontal="center" wrapText="1"/>
    </xf>
    <xf numFmtId="0" fontId="21" fillId="0" borderId="32" xfId="0" applyFont="1" applyFill="1" applyBorder="1" applyAlignment="1">
      <alignment horizontal="center" wrapText="1"/>
    </xf>
    <xf numFmtId="0" fontId="21" fillId="0" borderId="60" xfId="0" applyFont="1" applyFill="1" applyBorder="1" applyAlignment="1">
      <alignment horizontal="center" wrapText="1"/>
    </xf>
    <xf numFmtId="0" fontId="21" fillId="0" borderId="9" xfId="0" applyFont="1" applyFill="1" applyBorder="1" applyAlignment="1">
      <alignment horizontal="center" wrapText="1"/>
    </xf>
    <xf numFmtId="0" fontId="21" fillId="0" borderId="0" xfId="0" applyFont="1" applyFill="1" applyBorder="1" applyAlignment="1">
      <alignment horizontal="center" wrapText="1"/>
    </xf>
    <xf numFmtId="0" fontId="21" fillId="0" borderId="55" xfId="0" applyFont="1" applyFill="1" applyBorder="1" applyAlignment="1">
      <alignment horizontal="center" wrapText="1"/>
    </xf>
    <xf numFmtId="0" fontId="21" fillId="0" borderId="5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35" xfId="0" applyFont="1" applyFill="1" applyBorder="1" applyAlignment="1">
      <alignment horizontal="center" vertical="center"/>
    </xf>
    <xf numFmtId="187" fontId="21" fillId="0" borderId="30" xfId="17" applyNumberFormat="1" applyFont="1" applyBorder="1" applyAlignment="1">
      <alignment vertical="center" shrinkToFit="1"/>
    </xf>
    <xf numFmtId="187" fontId="21" fillId="0" borderId="90" xfId="17" applyNumberFormat="1" applyFont="1" applyBorder="1" applyAlignment="1">
      <alignment vertical="center" shrinkToFit="1"/>
    </xf>
    <xf numFmtId="176" fontId="21" fillId="0" borderId="58" xfId="0" applyNumberFormat="1" applyFont="1" applyFill="1" applyBorder="1" applyAlignment="1">
      <alignment horizontal="center" vertical="center" shrinkToFit="1"/>
    </xf>
    <xf numFmtId="176" fontId="21" fillId="0" borderId="32" xfId="0" applyNumberFormat="1" applyFont="1" applyFill="1" applyBorder="1" applyAlignment="1">
      <alignment horizontal="center" vertical="center" shrinkToFit="1"/>
    </xf>
    <xf numFmtId="176" fontId="21" fillId="0" borderId="9" xfId="0" applyNumberFormat="1" applyFont="1" applyFill="1" applyBorder="1" applyAlignment="1">
      <alignment horizontal="center" vertical="center" shrinkToFit="1"/>
    </xf>
    <xf numFmtId="176" fontId="21" fillId="0" borderId="0" xfId="0" applyNumberFormat="1" applyFont="1" applyFill="1" applyBorder="1" applyAlignment="1">
      <alignment horizontal="center" vertical="center" shrinkToFit="1"/>
    </xf>
    <xf numFmtId="176" fontId="21" fillId="0" borderId="100" xfId="0" applyNumberFormat="1" applyFont="1" applyFill="1" applyBorder="1" applyAlignment="1">
      <alignment horizontal="center" vertical="center" shrinkToFit="1"/>
    </xf>
    <xf numFmtId="176" fontId="21" fillId="0" borderId="5" xfId="0" applyNumberFormat="1" applyFont="1" applyFill="1" applyBorder="1" applyAlignment="1">
      <alignment horizontal="center" vertical="center" shrinkToFit="1"/>
    </xf>
    <xf numFmtId="176" fontId="21" fillId="0" borderId="1" xfId="0" applyNumberFormat="1" applyFont="1" applyFill="1" applyBorder="1" applyAlignment="1">
      <alignment vertical="center"/>
    </xf>
    <xf numFmtId="0" fontId="21" fillId="0" borderId="16" xfId="0" applyFont="1" applyFill="1" applyBorder="1" applyAlignment="1">
      <alignment vertical="center"/>
    </xf>
    <xf numFmtId="0" fontId="21" fillId="0" borderId="5" xfId="0" applyFont="1" applyFill="1" applyBorder="1" applyAlignment="1">
      <alignment vertical="center"/>
    </xf>
    <xf numFmtId="181" fontId="21" fillId="0" borderId="44" xfId="8" applyNumberFormat="1" applyFont="1" applyFill="1" applyBorder="1" applyAlignment="1">
      <alignment vertical="center"/>
    </xf>
    <xf numFmtId="181" fontId="21" fillId="0" borderId="4" xfId="8" applyNumberFormat="1" applyFont="1" applyFill="1" applyBorder="1" applyAlignment="1">
      <alignment vertical="center"/>
    </xf>
    <xf numFmtId="181" fontId="21" fillId="0" borderId="255" xfId="23" applyNumberFormat="1" applyFont="1" applyFill="1" applyBorder="1" applyAlignment="1">
      <alignment vertical="center"/>
    </xf>
    <xf numFmtId="182" fontId="21" fillId="0" borderId="106" xfId="0" applyNumberFormat="1" applyFont="1" applyBorder="1" applyAlignment="1">
      <alignment vertical="center" shrinkToFit="1"/>
    </xf>
    <xf numFmtId="176" fontId="21" fillId="0" borderId="16" xfId="0" applyNumberFormat="1" applyFont="1" applyFill="1" applyBorder="1" applyAlignment="1">
      <alignment vertical="center"/>
    </xf>
    <xf numFmtId="176" fontId="21" fillId="0" borderId="5" xfId="0" applyNumberFormat="1" applyFont="1" applyFill="1" applyBorder="1" applyAlignment="1">
      <alignment vertical="center"/>
    </xf>
    <xf numFmtId="0" fontId="20" fillId="0" borderId="3" xfId="0" applyFont="1" applyBorder="1" applyAlignment="1">
      <alignment horizontal="right" vertical="center"/>
    </xf>
    <xf numFmtId="0" fontId="20" fillId="2" borderId="86" xfId="0" applyFont="1" applyFill="1" applyBorder="1" applyAlignment="1">
      <alignment horizontal="distributed" vertical="center" indent="2"/>
    </xf>
    <xf numFmtId="0" fontId="20" fillId="2" borderId="31" xfId="0" applyFont="1" applyFill="1" applyBorder="1" applyAlignment="1">
      <alignment horizontal="distributed" vertical="center" indent="2"/>
    </xf>
    <xf numFmtId="0" fontId="20" fillId="2" borderId="68" xfId="0" applyFont="1" applyFill="1" applyBorder="1" applyAlignment="1">
      <alignment horizontal="distributed" vertical="center" indent="2"/>
    </xf>
    <xf numFmtId="0" fontId="20" fillId="0" borderId="27"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5" xfId="0" applyFont="1" applyBorder="1" applyAlignment="1">
      <alignment horizontal="center" vertical="center" wrapText="1"/>
    </xf>
    <xf numFmtId="0" fontId="19" fillId="0" borderId="60" xfId="0" applyFont="1" applyBorder="1" applyAlignment="1">
      <alignment horizontal="center" vertical="center"/>
    </xf>
    <xf numFmtId="0" fontId="19" fillId="0" borderId="55" xfId="0" applyFont="1" applyBorder="1" applyAlignment="1">
      <alignment horizontal="center" vertical="center"/>
    </xf>
    <xf numFmtId="0" fontId="19" fillId="0" borderId="105" xfId="0" applyFont="1" applyBorder="1" applyAlignment="1">
      <alignment horizontal="center" vertical="center"/>
    </xf>
    <xf numFmtId="0" fontId="20" fillId="2" borderId="69" xfId="0" applyFont="1" applyFill="1" applyBorder="1" applyAlignment="1">
      <alignment horizontal="distributed" vertical="center" indent="2"/>
    </xf>
    <xf numFmtId="0" fontId="21" fillId="0" borderId="104" xfId="0" applyFont="1" applyBorder="1" applyAlignment="1">
      <alignment horizontal="center" vertical="center" justifyLastLine="1"/>
    </xf>
    <xf numFmtId="0" fontId="21" fillId="0" borderId="16" xfId="0" applyFont="1" applyBorder="1" applyAlignment="1">
      <alignment horizontal="center" vertical="center" justifyLastLine="1"/>
    </xf>
    <xf numFmtId="0" fontId="21" fillId="0" borderId="17" xfId="0" applyFont="1" applyBorder="1" applyAlignment="1">
      <alignment horizontal="center" vertical="center" justifyLastLine="1"/>
    </xf>
    <xf numFmtId="0" fontId="21" fillId="0" borderId="10" xfId="0" applyFont="1" applyBorder="1" applyAlignment="1">
      <alignment horizontal="center" vertical="center" justifyLastLine="1"/>
    </xf>
    <xf numFmtId="0" fontId="21" fillId="0" borderId="0" xfId="0" applyFont="1" applyBorder="1" applyAlignment="1">
      <alignment horizontal="center" vertical="center" justifyLastLine="1"/>
    </xf>
    <xf numFmtId="0" fontId="21" fillId="0" borderId="55" xfId="0" applyFont="1" applyBorder="1" applyAlignment="1">
      <alignment horizontal="center" vertical="center" justifyLastLine="1"/>
    </xf>
    <xf numFmtId="0" fontId="21" fillId="0" borderId="103" xfId="0" applyFont="1" applyBorder="1" applyAlignment="1">
      <alignment horizontal="distributed" vertical="center" justifyLastLine="1"/>
    </xf>
    <xf numFmtId="0" fontId="21" fillId="0" borderId="30" xfId="0" applyFont="1" applyBorder="1" applyAlignment="1">
      <alignment horizontal="distributed" vertical="center" justifyLastLine="1"/>
    </xf>
    <xf numFmtId="0" fontId="21" fillId="0" borderId="3" xfId="0" applyFont="1" applyFill="1" applyBorder="1" applyAlignment="1">
      <alignment horizontal="center" vertical="center"/>
    </xf>
    <xf numFmtId="0" fontId="21" fillId="0" borderId="105" xfId="0" applyFont="1" applyFill="1" applyBorder="1" applyAlignment="1">
      <alignment horizontal="center" vertical="center"/>
    </xf>
    <xf numFmtId="176" fontId="21" fillId="0" borderId="30" xfId="0" applyNumberFormat="1" applyFont="1" applyFill="1" applyBorder="1" applyAlignment="1">
      <alignment horizontal="center" vertical="center" shrinkToFit="1"/>
    </xf>
    <xf numFmtId="176" fontId="21" fillId="0" borderId="3" xfId="0" applyNumberFormat="1" applyFont="1" applyFill="1" applyBorder="1" applyAlignment="1">
      <alignment horizontal="center" vertical="center" shrinkToFit="1"/>
    </xf>
    <xf numFmtId="0" fontId="21" fillId="0" borderId="30" xfId="0" applyFont="1" applyFill="1" applyBorder="1" applyAlignment="1">
      <alignment horizontal="center" vertical="center"/>
    </xf>
    <xf numFmtId="0" fontId="20" fillId="2" borderId="86" xfId="0" applyFont="1" applyFill="1" applyBorder="1" applyAlignment="1">
      <alignment horizontal="distributed" vertical="center" indent="1"/>
    </xf>
    <xf numFmtId="0" fontId="20" fillId="2" borderId="31" xfId="0" applyFont="1" applyFill="1" applyBorder="1" applyAlignment="1">
      <alignment horizontal="distributed" vertical="center" indent="1"/>
    </xf>
    <xf numFmtId="0" fontId="20" fillId="2" borderId="69" xfId="0" applyFont="1" applyFill="1" applyBorder="1" applyAlignment="1">
      <alignment horizontal="distributed" vertical="center" indent="1"/>
    </xf>
    <xf numFmtId="176" fontId="21" fillId="0" borderId="2" xfId="0" applyNumberFormat="1" applyFont="1" applyFill="1" applyBorder="1" applyAlignment="1">
      <alignment horizontal="center" vertical="center" shrinkToFit="1"/>
    </xf>
    <xf numFmtId="176" fontId="21" fillId="0" borderId="2" xfId="0" applyNumberFormat="1" applyFont="1" applyFill="1" applyBorder="1" applyAlignment="1">
      <alignment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28" xfId="0" applyFont="1" applyBorder="1" applyAlignment="1">
      <alignment horizontal="distributed" vertical="center" indent="1"/>
    </xf>
    <xf numFmtId="0" fontId="21" fillId="0" borderId="3" xfId="0" applyFont="1" applyBorder="1" applyAlignment="1">
      <alignment horizontal="distributed" vertical="center" indent="1"/>
    </xf>
    <xf numFmtId="0" fontId="21" fillId="0" borderId="105" xfId="0" applyFont="1" applyBorder="1" applyAlignment="1">
      <alignment horizontal="distributed" vertical="center" indent="1"/>
    </xf>
    <xf numFmtId="176" fontId="21" fillId="0" borderId="86" xfId="0" applyNumberFormat="1" applyFont="1" applyFill="1" applyBorder="1" applyAlignment="1">
      <alignment horizontal="center" vertical="center" shrinkToFit="1"/>
    </xf>
    <xf numFmtId="176" fontId="21" fillId="0" borderId="31" xfId="0" applyNumberFormat="1" applyFont="1" applyFill="1" applyBorder="1" applyAlignment="1">
      <alignment horizontal="center" vertical="center" shrinkToFit="1"/>
    </xf>
    <xf numFmtId="0" fontId="21" fillId="0" borderId="31" xfId="0" applyFont="1" applyFill="1" applyBorder="1" applyAlignment="1">
      <alignment horizontal="center" vertical="center"/>
    </xf>
    <xf numFmtId="187" fontId="21" fillId="0" borderId="31" xfId="17" applyNumberFormat="1" applyFont="1" applyBorder="1" applyAlignment="1">
      <alignment horizontal="right" vertical="center" shrinkToFit="1"/>
    </xf>
    <xf numFmtId="187" fontId="21" fillId="0" borderId="68" xfId="17" applyNumberFormat="1" applyFont="1" applyBorder="1" applyAlignment="1">
      <alignment horizontal="right" vertical="center" shrinkToFit="1"/>
    </xf>
    <xf numFmtId="185" fontId="20" fillId="0" borderId="32" xfId="0" applyNumberFormat="1" applyFont="1" applyFill="1" applyBorder="1" applyAlignment="1">
      <alignment horizontal="center" vertical="center" shrinkToFit="1"/>
    </xf>
    <xf numFmtId="185" fontId="20" fillId="0" borderId="0" xfId="0" applyNumberFormat="1" applyFont="1" applyFill="1" applyBorder="1" applyAlignment="1">
      <alignment horizontal="center" vertical="center" shrinkToFit="1"/>
    </xf>
    <xf numFmtId="0" fontId="24" fillId="2" borderId="290" xfId="0" applyFont="1" applyFill="1" applyBorder="1" applyAlignment="1">
      <alignment horizontal="distributed" vertical="center" wrapText="1" indent="1"/>
    </xf>
    <xf numFmtId="0" fontId="24" fillId="2" borderId="291" xfId="0" applyFont="1" applyFill="1" applyBorder="1" applyAlignment="1">
      <alignment horizontal="distributed" vertical="center" wrapText="1" indent="1"/>
    </xf>
    <xf numFmtId="0" fontId="24" fillId="2" borderId="293" xfId="0" applyFont="1" applyFill="1" applyBorder="1" applyAlignment="1">
      <alignment horizontal="distributed" vertical="center" wrapText="1" indent="1"/>
    </xf>
    <xf numFmtId="0" fontId="24" fillId="2" borderId="289" xfId="0" applyFont="1" applyFill="1" applyBorder="1" applyAlignment="1">
      <alignment horizontal="distributed" vertical="center" wrapText="1" indent="1"/>
    </xf>
    <xf numFmtId="0" fontId="24" fillId="2" borderId="286" xfId="0" applyFont="1" applyFill="1" applyBorder="1" applyAlignment="1">
      <alignment horizontal="distributed" vertical="center" wrapText="1" indent="1"/>
    </xf>
    <xf numFmtId="0" fontId="24" fillId="2" borderId="280" xfId="0" applyFont="1" applyFill="1" applyBorder="1" applyAlignment="1">
      <alignment horizontal="distributed" vertical="center" wrapText="1" indent="1"/>
    </xf>
    <xf numFmtId="0" fontId="24" fillId="2" borderId="238" xfId="0" applyFont="1" applyFill="1" applyBorder="1" applyAlignment="1">
      <alignment horizontal="distributed" vertical="center" indent="1"/>
    </xf>
    <xf numFmtId="0" fontId="24" fillId="2" borderId="250" xfId="0" applyFont="1" applyFill="1" applyBorder="1" applyAlignment="1">
      <alignment horizontal="distributed" vertical="center" indent="1"/>
    </xf>
    <xf numFmtId="0" fontId="24" fillId="2" borderId="239" xfId="0" applyFont="1" applyFill="1" applyBorder="1" applyAlignment="1">
      <alignment horizontal="distributed" vertical="center" indent="1"/>
    </xf>
    <xf numFmtId="0" fontId="21" fillId="0" borderId="98" xfId="0" applyFont="1" applyBorder="1" applyAlignment="1">
      <alignment horizontal="distributed" vertical="center" justifyLastLine="1"/>
    </xf>
    <xf numFmtId="0" fontId="21" fillId="0" borderId="2" xfId="0" applyFont="1" applyBorder="1" applyAlignment="1">
      <alignment horizontal="distributed" vertical="center" justifyLastLine="1"/>
    </xf>
    <xf numFmtId="0" fontId="21" fillId="0" borderId="99" xfId="0" applyFont="1" applyBorder="1" applyAlignment="1">
      <alignment horizontal="distributed" vertical="center" justifyLastLine="1"/>
    </xf>
    <xf numFmtId="0" fontId="21" fillId="0" borderId="1" xfId="0" applyFont="1" applyBorder="1" applyAlignment="1">
      <alignment horizontal="distributed" vertical="center" justifyLastLine="1"/>
    </xf>
    <xf numFmtId="176" fontId="21" fillId="0" borderId="16" xfId="0" applyNumberFormat="1" applyFont="1" applyFill="1" applyBorder="1" applyAlignment="1">
      <alignment horizontal="center" vertical="center" shrinkToFit="1"/>
    </xf>
    <xf numFmtId="182" fontId="21" fillId="0" borderId="20" xfId="0" applyNumberFormat="1" applyFont="1" applyBorder="1" applyAlignment="1">
      <alignment vertical="center" shrinkToFit="1"/>
    </xf>
    <xf numFmtId="182" fontId="21" fillId="0" borderId="19" xfId="0" applyNumberFormat="1" applyFont="1" applyBorder="1" applyAlignment="1">
      <alignment vertical="center" shrinkToFit="1"/>
    </xf>
    <xf numFmtId="0" fontId="24" fillId="0" borderId="28" xfId="0" applyFont="1" applyBorder="1">
      <alignment vertical="center"/>
    </xf>
    <xf numFmtId="0" fontId="24" fillId="0" borderId="3" xfId="0" applyFont="1" applyBorder="1">
      <alignment vertical="center"/>
    </xf>
    <xf numFmtId="0" fontId="21" fillId="0" borderId="86" xfId="0" applyFont="1" applyBorder="1" applyAlignment="1">
      <alignment horizontal="center" vertical="center"/>
    </xf>
    <xf numFmtId="0" fontId="21" fillId="0" borderId="31" xfId="0" applyFont="1" applyBorder="1" applyAlignment="1">
      <alignment horizontal="center" vertical="center"/>
    </xf>
    <xf numFmtId="0" fontId="21" fillId="0" borderId="68" xfId="0" applyFont="1" applyBorder="1" applyAlignment="1">
      <alignment horizontal="center" vertical="center"/>
    </xf>
    <xf numFmtId="182" fontId="21" fillId="0" borderId="4" xfId="0" applyNumberFormat="1" applyFont="1" applyBorder="1" applyAlignment="1">
      <alignment vertical="center" shrinkToFit="1"/>
    </xf>
    <xf numFmtId="182" fontId="21" fillId="0" borderId="14" xfId="0" applyNumberFormat="1" applyFont="1" applyBorder="1" applyAlignment="1">
      <alignment vertical="center" shrinkToFit="1"/>
    </xf>
    <xf numFmtId="182" fontId="24" fillId="0" borderId="294" xfId="23" applyNumberFormat="1" applyFont="1" applyBorder="1" applyAlignment="1">
      <alignment horizontal="right" vertical="center" shrinkToFit="1"/>
    </xf>
    <xf numFmtId="182" fontId="41" fillId="0" borderId="295" xfId="23" applyNumberFormat="1" applyFont="1" applyBorder="1" applyAlignment="1">
      <alignment vertical="center"/>
    </xf>
    <xf numFmtId="182" fontId="24" fillId="0" borderId="21" xfId="23" applyNumberFormat="1" applyFont="1" applyBorder="1" applyAlignment="1">
      <alignment horizontal="right" vertical="center" shrinkToFit="1"/>
    </xf>
    <xf numFmtId="182" fontId="41" fillId="0" borderId="18" xfId="23" applyNumberFormat="1" applyFont="1" applyBorder="1" applyAlignment="1">
      <alignment vertical="center"/>
    </xf>
    <xf numFmtId="182" fontId="24" fillId="0" borderId="271" xfId="23" applyNumberFormat="1" applyFont="1" applyBorder="1" applyAlignment="1">
      <alignment horizontal="right" vertical="center" shrinkToFit="1"/>
    </xf>
    <xf numFmtId="182" fontId="41" fillId="0" borderId="277" xfId="23" applyNumberFormat="1" applyFont="1" applyBorder="1" applyAlignment="1">
      <alignment vertical="center"/>
    </xf>
    <xf numFmtId="181" fontId="21" fillId="0" borderId="12" xfId="8" applyNumberFormat="1" applyFont="1" applyFill="1" applyBorder="1" applyAlignment="1">
      <alignment vertical="center"/>
    </xf>
    <xf numFmtId="181" fontId="21" fillId="0" borderId="20" xfId="8" applyNumberFormat="1" applyFont="1" applyFill="1" applyBorder="1" applyAlignment="1">
      <alignment vertical="center"/>
    </xf>
    <xf numFmtId="182" fontId="21" fillId="0" borderId="24" xfId="0" applyNumberFormat="1" applyFont="1" applyBorder="1" applyAlignment="1">
      <alignment vertical="center" shrinkToFit="1"/>
    </xf>
    <xf numFmtId="182" fontId="21" fillId="0" borderId="15" xfId="0" applyNumberFormat="1" applyFont="1" applyBorder="1" applyAlignment="1">
      <alignment vertical="center" shrinkToFit="1"/>
    </xf>
    <xf numFmtId="182" fontId="24" fillId="0" borderId="29" xfId="8" applyNumberFormat="1" applyFont="1" applyBorder="1" applyAlignment="1">
      <alignment horizontal="right" vertical="center" shrinkToFit="1"/>
    </xf>
    <xf numFmtId="182" fontId="24" fillId="0" borderId="31" xfId="8" applyNumberFormat="1" applyFont="1" applyBorder="1" applyAlignment="1">
      <alignment horizontal="right" vertical="center" shrinkToFit="1"/>
    </xf>
    <xf numFmtId="182" fontId="41" fillId="0" borderId="68" xfId="8" applyNumberFormat="1" applyFont="1" applyBorder="1" applyAlignment="1">
      <alignment vertical="center"/>
    </xf>
    <xf numFmtId="187" fontId="21" fillId="0" borderId="271" xfId="25" applyNumberFormat="1" applyFont="1" applyBorder="1" applyAlignment="1">
      <alignment vertical="center" shrinkToFit="1"/>
    </xf>
    <xf numFmtId="187" fontId="24" fillId="0" borderId="21" xfId="25" applyNumberFormat="1" applyFont="1" applyBorder="1" applyAlignment="1">
      <alignment vertical="center" shrinkToFit="1"/>
    </xf>
    <xf numFmtId="178" fontId="21" fillId="0" borderId="6" xfId="0" applyNumberFormat="1" applyFont="1" applyBorder="1" applyAlignment="1">
      <alignment horizontal="center" vertical="center" shrinkToFit="1"/>
    </xf>
    <xf numFmtId="178" fontId="21" fillId="0" borderId="235" xfId="0" applyNumberFormat="1" applyFont="1" applyBorder="1" applyAlignment="1">
      <alignment horizontal="center" vertical="center" shrinkToFit="1"/>
    </xf>
    <xf numFmtId="0" fontId="21" fillId="0" borderId="235" xfId="0" applyNumberFormat="1" applyFont="1" applyBorder="1" applyAlignment="1">
      <alignment vertical="center" shrinkToFit="1"/>
    </xf>
    <xf numFmtId="0" fontId="21" fillId="0" borderId="235" xfId="0" applyNumberFormat="1" applyFont="1" applyBorder="1" applyAlignment="1">
      <alignment horizontal="center" vertical="center" shrinkToFit="1"/>
    </xf>
    <xf numFmtId="0" fontId="21" fillId="0" borderId="235" xfId="0" applyFont="1" applyBorder="1" applyAlignment="1">
      <alignment horizontal="center" vertical="center"/>
    </xf>
    <xf numFmtId="0" fontId="21" fillId="0" borderId="240" xfId="0" applyFont="1" applyBorder="1" applyAlignment="1">
      <alignment horizontal="center" vertical="center"/>
    </xf>
    <xf numFmtId="0" fontId="21" fillId="0" borderId="246" xfId="0" applyFont="1" applyBorder="1" applyAlignment="1">
      <alignment horizontal="distributed" vertical="center" indent="1"/>
    </xf>
    <xf numFmtId="0" fontId="21" fillId="0" borderId="191" xfId="0" applyFont="1" applyBorder="1" applyAlignment="1">
      <alignment horizontal="distributed" vertical="center" indent="1"/>
    </xf>
    <xf numFmtId="0" fontId="21" fillId="0" borderId="189" xfId="0" applyFont="1" applyBorder="1" applyAlignment="1">
      <alignment horizontal="distributed" vertical="center" indent="1"/>
    </xf>
    <xf numFmtId="3" fontId="21" fillId="0" borderId="244" xfId="0" applyNumberFormat="1" applyFont="1" applyBorder="1" applyAlignment="1">
      <alignment horizontal="left" vertical="center" wrapText="1" indent="1"/>
    </xf>
    <xf numFmtId="3" fontId="21" fillId="0" borderId="242" xfId="0" applyNumberFormat="1" applyFont="1" applyBorder="1" applyAlignment="1">
      <alignment horizontal="left" vertical="center" wrapText="1" indent="1"/>
    </xf>
    <xf numFmtId="3" fontId="21" fillId="0" borderId="245" xfId="0" applyNumberFormat="1" applyFont="1" applyBorder="1" applyAlignment="1">
      <alignment horizontal="left" vertical="center" wrapText="1" indent="1"/>
    </xf>
    <xf numFmtId="3" fontId="21" fillId="0" borderId="35" xfId="0" applyNumberFormat="1" applyFont="1" applyBorder="1" applyAlignment="1">
      <alignment horizontal="left" vertical="center" wrapText="1" indent="1"/>
    </xf>
    <xf numFmtId="3" fontId="21" fillId="0" borderId="189" xfId="0" applyNumberFormat="1" applyFont="1" applyBorder="1" applyAlignment="1">
      <alignment horizontal="left" vertical="center" wrapText="1" indent="1"/>
    </xf>
    <xf numFmtId="3" fontId="21" fillId="0" borderId="192" xfId="0" applyNumberFormat="1" applyFont="1" applyBorder="1" applyAlignment="1">
      <alignment horizontal="left" vertical="center" wrapText="1" indent="1"/>
    </xf>
    <xf numFmtId="0" fontId="21" fillId="0" borderId="236" xfId="0" applyFont="1" applyBorder="1" applyAlignment="1">
      <alignment horizontal="distributed" vertical="center" indent="1"/>
    </xf>
    <xf numFmtId="0" fontId="21" fillId="0" borderId="21" xfId="0" applyFont="1" applyBorder="1" applyAlignment="1">
      <alignment horizontal="distributed" vertical="center" indent="1"/>
    </xf>
    <xf numFmtId="0" fontId="21" fillId="0" borderId="21"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237" xfId="0" applyFont="1" applyBorder="1" applyAlignment="1">
      <alignment horizontal="distributed" vertical="center" indent="1"/>
    </xf>
    <xf numFmtId="0" fontId="24" fillId="0" borderId="6" xfId="0" applyFont="1" applyBorder="1" applyAlignment="1">
      <alignment horizontal="center" vertical="center" wrapText="1" shrinkToFit="1"/>
    </xf>
    <xf numFmtId="0" fontId="24" fillId="0" borderId="235" xfId="0" applyFont="1" applyBorder="1" applyAlignment="1">
      <alignment horizontal="center" vertical="center" wrapText="1" shrinkToFit="1"/>
    </xf>
    <xf numFmtId="0" fontId="24" fillId="0" borderId="234" xfId="0" applyFont="1" applyBorder="1" applyAlignment="1">
      <alignment horizontal="center" vertical="center" wrapText="1" shrinkToFit="1"/>
    </xf>
    <xf numFmtId="0" fontId="24" fillId="0" borderId="235" xfId="0" applyFont="1" applyBorder="1" applyAlignment="1">
      <alignment horizontal="center" vertical="center"/>
    </xf>
    <xf numFmtId="0" fontId="24" fillId="0" borderId="234" xfId="0" applyFont="1" applyBorder="1" applyAlignment="1">
      <alignment horizontal="center" vertical="center"/>
    </xf>
    <xf numFmtId="0" fontId="55" fillId="0" borderId="6" xfId="0" applyFont="1" applyBorder="1" applyAlignment="1">
      <alignment horizontal="center" vertical="center" wrapText="1" shrinkToFit="1"/>
    </xf>
    <xf numFmtId="0" fontId="55" fillId="0" borderId="235" xfId="0" applyFont="1" applyBorder="1" applyAlignment="1">
      <alignment horizontal="center" vertical="center" wrapText="1" shrinkToFit="1"/>
    </xf>
    <xf numFmtId="0" fontId="24" fillId="0" borderId="235" xfId="22" applyFont="1" applyBorder="1" applyAlignment="1" applyProtection="1">
      <alignment horizontal="center" vertical="center" wrapText="1"/>
    </xf>
    <xf numFmtId="0" fontId="21" fillId="0" borderId="6" xfId="0" applyFont="1" applyBorder="1" applyAlignment="1">
      <alignment vertical="center" wrapText="1" shrinkToFit="1"/>
    </xf>
    <xf numFmtId="0" fontId="21" fillId="0" borderId="235" xfId="0" applyFont="1" applyBorder="1" applyAlignment="1">
      <alignment vertical="center" wrapText="1" shrinkToFit="1"/>
    </xf>
    <xf numFmtId="0" fontId="21" fillId="0" borderId="240" xfId="0" applyFont="1" applyBorder="1" applyAlignment="1">
      <alignment vertical="center" wrapText="1" shrinkToFit="1"/>
    </xf>
    <xf numFmtId="0" fontId="110" fillId="10" borderId="0" xfId="22" applyFont="1" applyFill="1" applyAlignment="1" applyProtection="1">
      <alignment horizontal="center" vertical="center"/>
    </xf>
    <xf numFmtId="0" fontId="20" fillId="0" borderId="4"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1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15" xfId="0" applyFont="1" applyBorder="1" applyAlignment="1">
      <alignment horizontal="center" vertical="center" wrapText="1"/>
    </xf>
    <xf numFmtId="0" fontId="67" fillId="0" borderId="22" xfId="0" applyFont="1" applyBorder="1" applyAlignment="1">
      <alignment horizontal="center" vertical="center"/>
    </xf>
    <xf numFmtId="0" fontId="67" fillId="0" borderId="4" xfId="0" applyFont="1" applyBorder="1" applyAlignment="1">
      <alignment horizontal="center" vertical="center"/>
    </xf>
    <xf numFmtId="0" fontId="67" fillId="0" borderId="14" xfId="0" applyFont="1" applyBorder="1" applyAlignment="1">
      <alignment horizontal="center" vertical="center"/>
    </xf>
    <xf numFmtId="187" fontId="21" fillId="0" borderId="271" xfId="25" applyNumberFormat="1" applyFont="1" applyBorder="1" applyAlignment="1">
      <alignment horizontal="right" vertical="center" shrinkToFit="1"/>
    </xf>
    <xf numFmtId="187" fontId="21" fillId="0" borderId="294" xfId="25" applyNumberFormat="1" applyFont="1" applyBorder="1" applyAlignment="1">
      <alignment horizontal="right" vertical="center" shrinkToFit="1"/>
    </xf>
    <xf numFmtId="0" fontId="67" fillId="0" borderId="25" xfId="0" applyFont="1" applyBorder="1" applyAlignment="1">
      <alignment horizontal="center" vertical="center"/>
    </xf>
    <xf numFmtId="0" fontId="67" fillId="0" borderId="24" xfId="0" applyFont="1" applyBorder="1" applyAlignment="1">
      <alignment horizontal="center" vertical="center"/>
    </xf>
    <xf numFmtId="187" fontId="21" fillId="0" borderId="294" xfId="25" applyNumberFormat="1" applyFont="1" applyBorder="1" applyAlignment="1">
      <alignment vertical="center" shrinkToFit="1"/>
    </xf>
    <xf numFmtId="0" fontId="20" fillId="0" borderId="176" xfId="0" applyFont="1" applyBorder="1" applyAlignment="1">
      <alignment horizontal="center" vertical="center"/>
    </xf>
    <xf numFmtId="0" fontId="20" fillId="0" borderId="177" xfId="0" applyFont="1" applyBorder="1" applyAlignment="1">
      <alignment horizontal="center" vertical="center"/>
    </xf>
    <xf numFmtId="0" fontId="56" fillId="0" borderId="3" xfId="0" applyFont="1" applyBorder="1" applyAlignment="1">
      <alignment horizontal="left" vertical="center"/>
    </xf>
    <xf numFmtId="0" fontId="66" fillId="0" borderId="3" xfId="0" applyFont="1" applyBorder="1" applyAlignment="1">
      <alignment horizontal="left" vertical="center"/>
    </xf>
    <xf numFmtId="0" fontId="20" fillId="0" borderId="26" xfId="0" applyFont="1" applyBorder="1" applyAlignment="1">
      <alignment horizontal="center" vertical="center"/>
    </xf>
    <xf numFmtId="0" fontId="20" fillId="0" borderId="21" xfId="0" applyFont="1" applyBorder="1" applyAlignment="1">
      <alignment horizontal="center" vertical="center"/>
    </xf>
    <xf numFmtId="0" fontId="20" fillId="0" borderId="168" xfId="0" applyFont="1" applyBorder="1" applyAlignment="1">
      <alignment horizontal="center" vertical="center"/>
    </xf>
    <xf numFmtId="0" fontId="20" fillId="0" borderId="4" xfId="0" applyFont="1" applyBorder="1" applyAlignment="1">
      <alignment horizontal="center" vertical="center"/>
    </xf>
    <xf numFmtId="0" fontId="20"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174" xfId="0" applyFont="1" applyBorder="1" applyAlignment="1">
      <alignment horizontal="center" vertical="center"/>
    </xf>
    <xf numFmtId="0" fontId="20" fillId="0" borderId="175" xfId="0" applyFont="1" applyBorder="1" applyAlignment="1">
      <alignment horizontal="center" vertical="center"/>
    </xf>
    <xf numFmtId="187" fontId="24" fillId="0" borderId="21" xfId="25" applyNumberFormat="1" applyFont="1" applyBorder="1" applyAlignment="1">
      <alignment horizontal="right" vertical="center" shrinkToFit="1"/>
    </xf>
    <xf numFmtId="0" fontId="126" fillId="0" borderId="27" xfId="0" applyFont="1" applyFill="1" applyBorder="1" applyAlignment="1">
      <alignment vertical="center" wrapText="1"/>
    </xf>
    <xf numFmtId="0" fontId="126" fillId="0" borderId="247" xfId="0" applyFont="1" applyFill="1" applyBorder="1" applyAlignment="1">
      <alignment vertical="center" wrapText="1"/>
    </xf>
    <xf numFmtId="0" fontId="126" fillId="0" borderId="74" xfId="0" applyFont="1" applyFill="1" applyBorder="1" applyAlignment="1">
      <alignment vertical="center" wrapText="1"/>
    </xf>
    <xf numFmtId="0" fontId="126" fillId="0" borderId="10" xfId="0" applyFont="1" applyFill="1" applyBorder="1" applyAlignment="1">
      <alignment vertical="center" wrapText="1"/>
    </xf>
    <xf numFmtId="0" fontId="126" fillId="0" borderId="0" xfId="0" applyFont="1" applyFill="1" applyBorder="1" applyAlignment="1">
      <alignment vertical="center" wrapText="1"/>
    </xf>
    <xf numFmtId="0" fontId="126" fillId="0" borderId="11" xfId="0" applyFont="1" applyFill="1" applyBorder="1" applyAlignment="1">
      <alignment vertical="center" wrapText="1"/>
    </xf>
    <xf numFmtId="0" fontId="126" fillId="0" borderId="191" xfId="0" applyFont="1" applyFill="1" applyBorder="1" applyAlignment="1">
      <alignment vertical="center" wrapText="1"/>
    </xf>
    <xf numFmtId="0" fontId="126" fillId="0" borderId="189" xfId="0" applyFont="1" applyFill="1" applyBorder="1" applyAlignment="1">
      <alignment vertical="center" wrapText="1"/>
    </xf>
    <xf numFmtId="0" fontId="126" fillId="0" borderId="192" xfId="0" applyFont="1" applyFill="1" applyBorder="1" applyAlignment="1">
      <alignment vertical="center" wrapText="1"/>
    </xf>
    <xf numFmtId="0" fontId="33" fillId="0" borderId="32" xfId="0" applyFont="1" applyBorder="1" applyAlignment="1">
      <alignment vertical="center" wrapText="1"/>
    </xf>
    <xf numFmtId="0" fontId="33" fillId="0" borderId="0" xfId="0" applyFont="1" applyBorder="1" applyAlignment="1">
      <alignment vertical="center" wrapText="1"/>
    </xf>
    <xf numFmtId="0" fontId="67" fillId="0" borderId="34" xfId="0" applyFont="1" applyBorder="1" applyAlignment="1">
      <alignment horizontal="center" vertical="center"/>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67" fillId="0" borderId="34" xfId="0" applyFont="1" applyBorder="1" applyAlignment="1">
      <alignment horizontal="center" vertical="center" wrapText="1"/>
    </xf>
    <xf numFmtId="0" fontId="67" fillId="0" borderId="102" xfId="0" applyFont="1" applyBorder="1" applyAlignment="1">
      <alignment horizontal="center" vertical="center"/>
    </xf>
    <xf numFmtId="0" fontId="67" fillId="0" borderId="6" xfId="0" applyFont="1" applyBorder="1" applyAlignment="1">
      <alignment horizontal="center" vertical="center"/>
    </xf>
    <xf numFmtId="0" fontId="67" fillId="0" borderId="1" xfId="0" applyFont="1" applyBorder="1" applyAlignment="1">
      <alignment horizontal="center" vertical="center"/>
    </xf>
    <xf numFmtId="0" fontId="67" fillId="0" borderId="44" xfId="0" applyFont="1" applyBorder="1" applyAlignment="1">
      <alignment horizontal="center" vertical="center"/>
    </xf>
    <xf numFmtId="0" fontId="20" fillId="0" borderId="34" xfId="0" applyFont="1" applyBorder="1" applyAlignment="1">
      <alignment horizontal="center" vertical="center"/>
    </xf>
    <xf numFmtId="0" fontId="20" fillId="0" borderId="30" xfId="0" applyFont="1" applyBorder="1" applyAlignment="1">
      <alignment horizontal="center" vertical="center"/>
    </xf>
    <xf numFmtId="0" fontId="20" fillId="0" borderId="90" xfId="0" applyFont="1" applyBorder="1" applyAlignment="1">
      <alignment horizontal="center" vertical="center"/>
    </xf>
    <xf numFmtId="0" fontId="20" fillId="0" borderId="34" xfId="0" applyFont="1" applyBorder="1" applyAlignment="1">
      <alignment horizontal="center" vertical="center" wrapText="1"/>
    </xf>
    <xf numFmtId="0" fontId="20" fillId="0" borderId="102" xfId="0" applyFont="1" applyBorder="1" applyAlignment="1">
      <alignment horizontal="center" vertical="center"/>
    </xf>
    <xf numFmtId="0" fontId="20" fillId="0" borderId="33" xfId="0" applyFont="1" applyBorder="1" applyAlignment="1">
      <alignment horizontal="center" vertical="center"/>
    </xf>
    <xf numFmtId="0" fontId="20" fillId="0" borderId="2" xfId="0" applyFont="1" applyBorder="1" applyAlignment="1">
      <alignment horizontal="center" vertical="center"/>
    </xf>
    <xf numFmtId="0" fontId="20" fillId="0" borderId="89" xfId="0" applyFont="1" applyBorder="1" applyAlignment="1">
      <alignment horizontal="center" vertical="center"/>
    </xf>
    <xf numFmtId="0" fontId="20" fillId="0" borderId="33" xfId="0" applyFont="1" applyBorder="1" applyAlignment="1">
      <alignment horizontal="center" vertical="center" wrapText="1"/>
    </xf>
    <xf numFmtId="0" fontId="20" fillId="0" borderId="36" xfId="0" applyFont="1" applyBorder="1" applyAlignment="1">
      <alignment horizontal="center" vertical="center"/>
    </xf>
    <xf numFmtId="0" fontId="20" fillId="2" borderId="29" xfId="0" applyFont="1" applyFill="1" applyBorder="1" applyAlignment="1">
      <alignment horizontal="distributed" vertical="center" indent="2"/>
    </xf>
    <xf numFmtId="0" fontId="67" fillId="0" borderId="26" xfId="0" applyFont="1" applyBorder="1" applyAlignment="1">
      <alignment horizontal="center" vertical="center"/>
    </xf>
    <xf numFmtId="0" fontId="67" fillId="0" borderId="21" xfId="0" applyFont="1" applyBorder="1" applyAlignment="1">
      <alignment horizontal="center" vertical="center"/>
    </xf>
    <xf numFmtId="0" fontId="67" fillId="0" borderId="18" xfId="0" applyFont="1" applyBorder="1" applyAlignment="1">
      <alignment horizontal="center" vertical="center"/>
    </xf>
    <xf numFmtId="0" fontId="67" fillId="0" borderId="27" xfId="0" applyFont="1" applyBorder="1" applyAlignment="1">
      <alignment horizontal="center" vertical="center" wrapText="1"/>
    </xf>
    <xf numFmtId="0" fontId="67" fillId="0" borderId="32" xfId="0" applyFont="1" applyBorder="1" applyAlignment="1">
      <alignment horizontal="center" vertical="center"/>
    </xf>
    <xf numFmtId="0" fontId="67" fillId="0" borderId="60" xfId="0" applyFont="1" applyBorder="1" applyAlignment="1">
      <alignment horizontal="center" vertical="center"/>
    </xf>
    <xf numFmtId="0" fontId="67" fillId="0" borderId="10" xfId="0" applyFont="1" applyBorder="1" applyAlignment="1">
      <alignment horizontal="center" vertical="center"/>
    </xf>
    <xf numFmtId="0" fontId="67" fillId="0" borderId="0" xfId="0" applyFont="1" applyBorder="1" applyAlignment="1">
      <alignment horizontal="center" vertical="center"/>
    </xf>
    <xf numFmtId="0" fontId="67" fillId="0" borderId="55" xfId="0" applyFont="1" applyBorder="1" applyAlignment="1">
      <alignment horizontal="center" vertical="center"/>
    </xf>
    <xf numFmtId="0" fontId="67" fillId="0" borderId="28" xfId="0" applyFont="1" applyBorder="1" applyAlignment="1">
      <alignment horizontal="center" vertical="center"/>
    </xf>
    <xf numFmtId="0" fontId="67" fillId="0" borderId="3" xfId="0" applyFont="1" applyBorder="1" applyAlignment="1">
      <alignment horizontal="center" vertical="center"/>
    </xf>
    <xf numFmtId="0" fontId="67" fillId="0" borderId="105" xfId="0" applyFont="1" applyBorder="1" applyAlignment="1">
      <alignment horizontal="center" vertical="center"/>
    </xf>
    <xf numFmtId="0" fontId="67" fillId="0" borderId="33" xfId="0" applyFont="1" applyBorder="1" applyAlignment="1">
      <alignment horizontal="center" vertical="center"/>
    </xf>
    <xf numFmtId="0" fontId="67" fillId="0" borderId="2" xfId="0" applyFont="1" applyBorder="1" applyAlignment="1">
      <alignment horizontal="center" vertical="center"/>
    </xf>
    <xf numFmtId="0" fontId="67" fillId="0" borderId="89" xfId="0" applyFont="1" applyBorder="1" applyAlignment="1">
      <alignment horizontal="center" vertical="center"/>
    </xf>
    <xf numFmtId="0" fontId="67" fillId="0" borderId="33" xfId="0" applyFont="1" applyBorder="1" applyAlignment="1">
      <alignment horizontal="center" vertical="center" wrapText="1"/>
    </xf>
    <xf numFmtId="0" fontId="67" fillId="0" borderId="36" xfId="0" applyFont="1" applyBorder="1" applyAlignment="1">
      <alignment horizontal="center" vertical="center"/>
    </xf>
    <xf numFmtId="0" fontId="67" fillId="0" borderId="6" xfId="0" applyFont="1" applyBorder="1" applyAlignment="1">
      <alignment horizontal="center" vertical="center" wrapText="1"/>
    </xf>
    <xf numFmtId="0" fontId="67" fillId="0" borderId="7" xfId="0" applyFont="1" applyBorder="1" applyAlignment="1">
      <alignment horizontal="center" vertical="center"/>
    </xf>
    <xf numFmtId="0" fontId="72" fillId="3" borderId="155" xfId="18" applyFont="1" applyFill="1" applyBorder="1" applyAlignment="1">
      <alignment horizontal="center" vertical="center"/>
    </xf>
    <xf numFmtId="0" fontId="72" fillId="3" borderId="121" xfId="18" applyFont="1" applyFill="1" applyBorder="1" applyAlignment="1">
      <alignment horizontal="center" vertical="center"/>
    </xf>
    <xf numFmtId="0" fontId="72" fillId="3" borderId="111" xfId="18" applyFont="1" applyFill="1" applyBorder="1" applyAlignment="1">
      <alignment horizontal="center" vertical="center"/>
    </xf>
    <xf numFmtId="0" fontId="72" fillId="3" borderId="120" xfId="18" applyFont="1" applyFill="1" applyBorder="1" applyAlignment="1">
      <alignment horizontal="center" vertical="center"/>
    </xf>
    <xf numFmtId="0" fontId="72" fillId="3" borderId="154" xfId="18" applyFont="1" applyFill="1" applyBorder="1" applyAlignment="1">
      <alignment horizontal="center" vertical="center"/>
    </xf>
    <xf numFmtId="180" fontId="72" fillId="0" borderId="153" xfId="13" applyNumberFormat="1" applyFont="1" applyBorder="1" applyAlignment="1">
      <alignment horizontal="center" vertical="center"/>
    </xf>
    <xf numFmtId="180" fontId="72" fillId="0" borderId="151" xfId="13" applyNumberFormat="1" applyFont="1" applyBorder="1" applyAlignment="1">
      <alignment horizontal="center" vertical="center"/>
    </xf>
    <xf numFmtId="180" fontId="72" fillId="0" borderId="113" xfId="13" applyNumberFormat="1" applyFont="1" applyBorder="1" applyAlignment="1">
      <alignment horizontal="center" vertical="center"/>
    </xf>
    <xf numFmtId="180" fontId="72" fillId="0" borderId="150" xfId="13" applyNumberFormat="1" applyFont="1" applyBorder="1" applyAlignment="1">
      <alignment horizontal="center" vertical="center"/>
    </xf>
    <xf numFmtId="180" fontId="72" fillId="0" borderId="152" xfId="13" applyNumberFormat="1" applyFont="1" applyBorder="1" applyAlignment="1">
      <alignment horizontal="center" vertical="center"/>
    </xf>
    <xf numFmtId="0" fontId="72" fillId="3" borderId="146" xfId="18" applyFont="1" applyFill="1" applyBorder="1" applyAlignment="1">
      <alignment horizontal="left" vertical="center" wrapText="1"/>
    </xf>
    <xf numFmtId="0" fontId="72" fillId="3" borderId="147" xfId="18" applyFont="1" applyFill="1" applyBorder="1" applyAlignment="1">
      <alignment horizontal="left" vertical="center" wrapText="1"/>
    </xf>
    <xf numFmtId="0" fontId="72" fillId="3" borderId="148" xfId="18" applyFont="1" applyFill="1" applyBorder="1" applyAlignment="1">
      <alignment horizontal="left" vertical="center" wrapText="1"/>
    </xf>
    <xf numFmtId="0" fontId="72" fillId="3" borderId="149" xfId="18" applyFont="1" applyFill="1" applyBorder="1" applyAlignment="1">
      <alignment horizontal="left" vertical="center" wrapText="1"/>
    </xf>
    <xf numFmtId="0" fontId="72" fillId="3" borderId="145" xfId="18" applyFont="1" applyFill="1" applyBorder="1" applyAlignment="1">
      <alignment horizontal="center" vertical="center"/>
    </xf>
    <xf numFmtId="0" fontId="72" fillId="3" borderId="71" xfId="18" applyFont="1" applyFill="1" applyBorder="1" applyAlignment="1">
      <alignment horizontal="center" vertical="center"/>
    </xf>
    <xf numFmtId="0" fontId="72" fillId="3" borderId="145" xfId="18" applyFont="1" applyFill="1" applyBorder="1" applyAlignment="1">
      <alignment horizontal="center" vertical="center" wrapText="1"/>
    </xf>
    <xf numFmtId="0" fontId="72" fillId="3" borderId="71" xfId="18" applyFont="1" applyFill="1" applyBorder="1" applyAlignment="1">
      <alignment horizontal="center" vertical="center" wrapText="1"/>
    </xf>
    <xf numFmtId="0" fontId="72" fillId="3" borderId="137" xfId="18" applyFont="1" applyFill="1" applyBorder="1" applyAlignment="1">
      <alignment horizontal="center" vertical="center" wrapText="1"/>
    </xf>
    <xf numFmtId="0" fontId="72" fillId="3" borderId="136" xfId="18" applyFont="1" applyFill="1" applyBorder="1" applyAlignment="1">
      <alignment horizontal="center" vertical="center" wrapText="1"/>
    </xf>
    <xf numFmtId="0" fontId="72" fillId="3" borderId="28" xfId="18" applyFont="1" applyFill="1" applyBorder="1" applyAlignment="1">
      <alignment horizontal="center" vertical="center" wrapText="1"/>
    </xf>
    <xf numFmtId="0" fontId="72" fillId="3" borderId="13" xfId="18" applyFont="1" applyFill="1" applyBorder="1" applyAlignment="1">
      <alignment horizontal="center" vertical="center" wrapText="1"/>
    </xf>
    <xf numFmtId="0" fontId="72" fillId="3" borderId="109" xfId="18" applyFont="1" applyFill="1" applyBorder="1" applyAlignment="1">
      <alignment horizontal="center" vertical="center" wrapText="1"/>
    </xf>
    <xf numFmtId="0" fontId="72" fillId="3" borderId="135" xfId="18" applyFont="1" applyFill="1" applyBorder="1" applyAlignment="1">
      <alignment horizontal="center" vertical="center" wrapText="1"/>
    </xf>
    <xf numFmtId="0" fontId="72" fillId="3" borderId="3" xfId="18" applyFont="1" applyFill="1" applyBorder="1" applyAlignment="1">
      <alignment horizontal="center" vertical="center" wrapText="1"/>
    </xf>
    <xf numFmtId="0" fontId="72" fillId="3" borderId="139" xfId="18" applyFont="1" applyFill="1" applyBorder="1" applyAlignment="1">
      <alignment horizontal="center" vertical="center" wrapText="1"/>
    </xf>
    <xf numFmtId="0" fontId="72" fillId="3" borderId="29" xfId="18" applyFont="1" applyFill="1" applyBorder="1" applyAlignment="1">
      <alignment horizontal="center" vertical="center"/>
    </xf>
    <xf numFmtId="0" fontId="72" fillId="3" borderId="68" xfId="18" applyFont="1" applyFill="1" applyBorder="1" applyAlignment="1">
      <alignment horizontal="center" vertical="center"/>
    </xf>
    <xf numFmtId="0" fontId="29" fillId="0" borderId="142" xfId="18" applyFont="1" applyBorder="1" applyAlignment="1">
      <alignment horizontal="center" vertical="center" wrapText="1" shrinkToFit="1"/>
    </xf>
    <xf numFmtId="0" fontId="73" fillId="0" borderId="74" xfId="18" applyFont="1" applyBorder="1" applyAlignment="1">
      <alignment horizontal="center" vertical="center" wrapText="1" shrinkToFit="1"/>
    </xf>
    <xf numFmtId="0" fontId="73" fillId="0" borderId="27" xfId="18" applyFont="1" applyBorder="1" applyAlignment="1">
      <alignment horizontal="center" vertical="center" wrapText="1" shrinkToFit="1"/>
    </xf>
    <xf numFmtId="0" fontId="73" fillId="0" borderId="28" xfId="18" applyFont="1" applyBorder="1" applyAlignment="1">
      <alignment horizontal="center" vertical="center" wrapText="1" shrinkToFit="1"/>
    </xf>
    <xf numFmtId="0" fontId="73" fillId="0" borderId="13" xfId="18" applyFont="1" applyBorder="1" applyAlignment="1">
      <alignment horizontal="center" vertical="center" wrapText="1" shrinkToFit="1"/>
    </xf>
    <xf numFmtId="0" fontId="73" fillId="0" borderId="10" xfId="18" applyFont="1" applyBorder="1" applyAlignment="1">
      <alignment horizontal="center" vertical="center" wrapText="1" shrinkToFit="1"/>
    </xf>
    <xf numFmtId="0" fontId="73" fillId="0" borderId="11" xfId="18" applyFont="1" applyBorder="1" applyAlignment="1">
      <alignment horizontal="center" vertical="center" wrapText="1" shrinkToFit="1"/>
    </xf>
    <xf numFmtId="0" fontId="73" fillId="0" borderId="123" xfId="18" applyFont="1" applyBorder="1" applyAlignment="1">
      <alignment horizontal="center" vertical="center" wrapText="1" shrinkToFit="1"/>
    </xf>
    <xf numFmtId="0" fontId="73" fillId="0" borderId="124" xfId="18" applyFont="1" applyBorder="1" applyAlignment="1">
      <alignment horizontal="center" vertical="center" wrapText="1" shrinkToFit="1"/>
    </xf>
    <xf numFmtId="0" fontId="73" fillId="0" borderId="75" xfId="18" applyFont="1" applyBorder="1" applyAlignment="1">
      <alignment horizontal="center" vertical="center" shrinkToFit="1"/>
    </xf>
    <xf numFmtId="0" fontId="73" fillId="0" borderId="71" xfId="18" applyFont="1" applyBorder="1" applyAlignment="1">
      <alignment horizontal="center" vertical="center" shrinkToFit="1"/>
    </xf>
    <xf numFmtId="0" fontId="73" fillId="0" borderId="75" xfId="18" applyFont="1" applyBorder="1" applyAlignment="1">
      <alignment horizontal="center" vertical="center" wrapText="1" shrinkToFit="1"/>
    </xf>
    <xf numFmtId="0" fontId="73" fillId="0" borderId="71" xfId="18" applyFont="1" applyBorder="1" applyAlignment="1">
      <alignment horizontal="center" vertical="center" wrapText="1" shrinkToFit="1"/>
    </xf>
    <xf numFmtId="187" fontId="73" fillId="0" borderId="27" xfId="18" applyNumberFormat="1" applyFont="1" applyBorder="1" applyAlignment="1">
      <alignment horizontal="center" vertical="center"/>
    </xf>
    <xf numFmtId="187" fontId="73" fillId="0" borderId="74" xfId="18" applyNumberFormat="1" applyFont="1" applyBorder="1" applyAlignment="1">
      <alignment horizontal="center" vertical="center"/>
    </xf>
    <xf numFmtId="187" fontId="73" fillId="0" borderId="28" xfId="18" applyNumberFormat="1" applyFont="1" applyBorder="1" applyAlignment="1">
      <alignment horizontal="center" vertical="center"/>
    </xf>
    <xf numFmtId="187" fontId="73" fillId="0" borderId="13" xfId="18" applyNumberFormat="1" applyFont="1" applyBorder="1" applyAlignment="1">
      <alignment horizontal="center" vertical="center"/>
    </xf>
    <xf numFmtId="0" fontId="29" fillId="0" borderId="27" xfId="18" applyNumberFormat="1" applyFont="1" applyBorder="1" applyAlignment="1">
      <alignment horizontal="center" vertical="center" wrapText="1" shrinkToFit="1"/>
    </xf>
    <xf numFmtId="0" fontId="73" fillId="0" borderId="74" xfId="18" applyNumberFormat="1" applyFont="1" applyBorder="1" applyAlignment="1">
      <alignment horizontal="center" vertical="center" wrapText="1" shrinkToFit="1"/>
    </xf>
    <xf numFmtId="0" fontId="73" fillId="0" borderId="28" xfId="18" applyNumberFormat="1" applyFont="1" applyBorder="1" applyAlignment="1">
      <alignment horizontal="center" vertical="center" wrapText="1" shrinkToFit="1"/>
    </xf>
    <xf numFmtId="0" fontId="73" fillId="0" borderId="13" xfId="18" applyNumberFormat="1" applyFont="1" applyBorder="1" applyAlignment="1">
      <alignment horizontal="center" vertical="center" wrapText="1" shrinkToFit="1"/>
    </xf>
    <xf numFmtId="187" fontId="73" fillId="0" borderId="32" xfId="18" applyNumberFormat="1" applyFont="1" applyBorder="1" applyAlignment="1">
      <alignment horizontal="center" vertical="center"/>
    </xf>
    <xf numFmtId="187" fontId="73" fillId="0" borderId="141" xfId="18" applyNumberFormat="1" applyFont="1" applyBorder="1" applyAlignment="1">
      <alignment horizontal="center" vertical="center"/>
    </xf>
    <xf numFmtId="187" fontId="73" fillId="0" borderId="3" xfId="18" applyNumberFormat="1" applyFont="1" applyBorder="1" applyAlignment="1">
      <alignment horizontal="center" vertical="center"/>
    </xf>
    <xf numFmtId="187" fontId="73" fillId="0" borderId="139" xfId="18" applyNumberFormat="1" applyFont="1" applyBorder="1" applyAlignment="1">
      <alignment horizontal="center" vertical="center"/>
    </xf>
    <xf numFmtId="0" fontId="29" fillId="0" borderId="138" xfId="18" applyFont="1" applyBorder="1" applyAlignment="1">
      <alignment horizontal="center" vertical="center" shrinkToFit="1"/>
    </xf>
    <xf numFmtId="0" fontId="73" fillId="0" borderId="13" xfId="18" applyFont="1" applyBorder="1" applyAlignment="1">
      <alignment horizontal="center" vertical="center" shrinkToFit="1"/>
    </xf>
    <xf numFmtId="0" fontId="29" fillId="0" borderId="142" xfId="18" applyFont="1" applyBorder="1" applyAlignment="1">
      <alignment horizontal="center" vertical="center" shrinkToFit="1"/>
    </xf>
    <xf numFmtId="0" fontId="73" fillId="0" borderId="74" xfId="18" applyFont="1" applyBorder="1" applyAlignment="1">
      <alignment horizontal="center" vertical="center" shrinkToFit="1"/>
    </xf>
    <xf numFmtId="0" fontId="73" fillId="0" borderId="125" xfId="18" applyFont="1" applyBorder="1" applyAlignment="1">
      <alignment horizontal="center" vertical="center" shrinkToFit="1"/>
    </xf>
    <xf numFmtId="0" fontId="73" fillId="0" borderId="125" xfId="18" applyFont="1" applyBorder="1" applyAlignment="1">
      <alignment horizontal="center" vertical="center" wrapText="1" shrinkToFit="1"/>
    </xf>
    <xf numFmtId="187" fontId="73" fillId="0" borderId="123" xfId="18" applyNumberFormat="1" applyFont="1" applyBorder="1" applyAlignment="1">
      <alignment horizontal="center" vertical="center"/>
    </xf>
    <xf numFmtId="187" fontId="73" fillId="0" borderId="124" xfId="18" applyNumberFormat="1" applyFont="1" applyBorder="1" applyAlignment="1">
      <alignment horizontal="center" vertical="center"/>
    </xf>
    <xf numFmtId="0" fontId="73" fillId="0" borderId="123" xfId="18" applyNumberFormat="1" applyFont="1" applyBorder="1" applyAlignment="1">
      <alignment horizontal="center" vertical="center" wrapText="1" shrinkToFit="1"/>
    </xf>
    <xf numFmtId="0" fontId="73" fillId="0" borderId="124" xfId="18" applyNumberFormat="1" applyFont="1" applyBorder="1" applyAlignment="1">
      <alignment horizontal="center" vertical="center" wrapText="1" shrinkToFit="1"/>
    </xf>
    <xf numFmtId="187" fontId="73" fillId="0" borderId="156" xfId="18" applyNumberFormat="1" applyFont="1" applyBorder="1" applyAlignment="1">
      <alignment horizontal="center" vertical="center"/>
    </xf>
    <xf numFmtId="187" fontId="73" fillId="0" borderId="144" xfId="18" applyNumberFormat="1" applyFont="1" applyBorder="1" applyAlignment="1">
      <alignment horizontal="center" vertical="center"/>
    </xf>
    <xf numFmtId="0" fontId="29" fillId="0" borderId="143" xfId="18" applyFont="1" applyBorder="1" applyAlignment="1">
      <alignment horizontal="center" vertical="center" shrinkToFit="1"/>
    </xf>
    <xf numFmtId="0" fontId="73" fillId="0" borderId="124" xfId="18" applyFont="1" applyBorder="1" applyAlignment="1">
      <alignment horizontal="center" vertical="center" shrinkToFit="1"/>
    </xf>
    <xf numFmtId="0" fontId="72" fillId="4" borderId="159" xfId="18" applyFont="1" applyFill="1" applyBorder="1" applyAlignment="1">
      <alignment horizontal="center" vertical="center"/>
    </xf>
    <xf numFmtId="0" fontId="72" fillId="4" borderId="122" xfId="18" applyFont="1" applyFill="1" applyBorder="1" applyAlignment="1">
      <alignment horizontal="center" vertical="center"/>
    </xf>
    <xf numFmtId="0" fontId="73" fillId="4" borderId="38" xfId="18" applyFont="1" applyFill="1" applyBorder="1" applyAlignment="1">
      <alignment horizontal="center" vertical="center" wrapText="1"/>
    </xf>
    <xf numFmtId="0" fontId="73" fillId="4" borderId="122" xfId="18" applyFont="1" applyFill="1" applyBorder="1" applyAlignment="1">
      <alignment horizontal="center" vertical="center" wrapText="1"/>
    </xf>
    <xf numFmtId="0" fontId="73" fillId="4" borderId="38" xfId="18" applyFont="1" applyFill="1" applyBorder="1" applyAlignment="1">
      <alignment horizontal="center" vertical="center"/>
    </xf>
    <xf numFmtId="0" fontId="73" fillId="4" borderId="122" xfId="18" applyFont="1" applyFill="1" applyBorder="1" applyAlignment="1">
      <alignment horizontal="center" vertical="center"/>
    </xf>
    <xf numFmtId="0" fontId="73" fillId="4" borderId="157" xfId="18" applyFont="1" applyFill="1" applyBorder="1" applyAlignment="1">
      <alignment horizontal="center" vertical="center"/>
    </xf>
    <xf numFmtId="0" fontId="73" fillId="4" borderId="158" xfId="18" applyFont="1" applyFill="1" applyBorder="1" applyAlignment="1">
      <alignment horizontal="center" vertical="center"/>
    </xf>
    <xf numFmtId="0" fontId="73" fillId="0" borderId="39" xfId="18" applyFont="1" applyBorder="1" applyAlignment="1">
      <alignment horizontal="left" vertical="center" indent="1" shrinkToFit="1"/>
    </xf>
    <xf numFmtId="0" fontId="73" fillId="0" borderId="0" xfId="18" applyFont="1" applyBorder="1" applyAlignment="1">
      <alignment horizontal="left" vertical="center" indent="1" shrinkToFit="1"/>
    </xf>
    <xf numFmtId="0" fontId="73" fillId="0" borderId="40" xfId="18" applyFont="1" applyBorder="1" applyAlignment="1">
      <alignment horizontal="left" vertical="center" indent="1" shrinkToFit="1"/>
    </xf>
    <xf numFmtId="0" fontId="29" fillId="0" borderId="39" xfId="18" applyFont="1" applyBorder="1" applyAlignment="1">
      <alignment horizontal="left" vertical="center" indent="1" shrinkToFit="1"/>
    </xf>
    <xf numFmtId="0" fontId="29" fillId="0" borderId="0" xfId="18" applyFont="1" applyBorder="1" applyAlignment="1">
      <alignment horizontal="left" vertical="center" indent="1" shrinkToFit="1"/>
    </xf>
    <xf numFmtId="0" fontId="29" fillId="0" borderId="40" xfId="18" applyFont="1" applyBorder="1" applyAlignment="1">
      <alignment horizontal="left" vertical="center" indent="1" shrinkToFit="1"/>
    </xf>
    <xf numFmtId="0" fontId="29" fillId="0" borderId="171" xfId="18" applyFont="1" applyFill="1" applyBorder="1" applyAlignment="1">
      <alignment horizontal="center" vertical="center"/>
    </xf>
    <xf numFmtId="0" fontId="73" fillId="0" borderId="252" xfId="18" applyFont="1" applyFill="1" applyBorder="1" applyAlignment="1">
      <alignment horizontal="center" vertical="center"/>
    </xf>
    <xf numFmtId="0" fontId="29" fillId="0" borderId="252" xfId="18" applyFont="1" applyFill="1" applyBorder="1" applyAlignment="1">
      <alignment horizontal="center" vertical="center"/>
    </xf>
    <xf numFmtId="0" fontId="73" fillId="0" borderId="253" xfId="18" applyFont="1" applyFill="1" applyBorder="1" applyAlignment="1">
      <alignment horizontal="center" vertical="center"/>
    </xf>
    <xf numFmtId="0" fontId="35" fillId="3" borderId="142" xfId="18" applyFont="1" applyFill="1" applyBorder="1" applyAlignment="1">
      <alignment horizontal="center" vertical="center" wrapText="1"/>
    </xf>
    <xf numFmtId="0" fontId="72" fillId="3" borderId="32" xfId="18" applyFont="1" applyFill="1" applyBorder="1" applyAlignment="1">
      <alignment horizontal="center" vertical="center" wrapText="1"/>
    </xf>
    <xf numFmtId="0" fontId="72" fillId="3" borderId="74" xfId="18" applyFont="1" applyFill="1" applyBorder="1" applyAlignment="1">
      <alignment horizontal="center" vertical="center" wrapText="1"/>
    </xf>
    <xf numFmtId="0" fontId="72" fillId="3" borderId="39" xfId="18" applyFont="1" applyFill="1" applyBorder="1" applyAlignment="1">
      <alignment horizontal="center" vertical="center" wrapText="1"/>
    </xf>
    <xf numFmtId="0" fontId="72" fillId="3" borderId="0" xfId="18" applyFont="1" applyFill="1" applyBorder="1" applyAlignment="1">
      <alignment horizontal="center" vertical="center" wrapText="1"/>
    </xf>
    <xf numFmtId="0" fontId="72" fillId="3" borderId="11" xfId="18" applyFont="1" applyFill="1" applyBorder="1" applyAlignment="1">
      <alignment horizontal="center" vertical="center" wrapText="1"/>
    </xf>
    <xf numFmtId="0" fontId="72" fillId="3" borderId="138" xfId="18" applyFont="1" applyFill="1" applyBorder="1" applyAlignment="1">
      <alignment horizontal="center" vertical="center" wrapText="1"/>
    </xf>
    <xf numFmtId="0" fontId="73" fillId="0" borderId="98" xfId="18" applyFont="1" applyBorder="1" applyAlignment="1">
      <alignment horizontal="center" vertical="center"/>
    </xf>
    <xf numFmtId="0" fontId="73" fillId="0" borderId="36" xfId="18" applyFont="1" applyBorder="1" applyAlignment="1">
      <alignment horizontal="center" vertical="center"/>
    </xf>
    <xf numFmtId="0" fontId="73" fillId="0" borderId="27" xfId="18" applyFont="1" applyBorder="1" applyAlignment="1">
      <alignment horizontal="center" vertical="center"/>
    </xf>
    <xf numFmtId="0" fontId="73" fillId="0" borderId="74" xfId="18" applyFont="1" applyBorder="1" applyAlignment="1">
      <alignment horizontal="center" vertical="center"/>
    </xf>
    <xf numFmtId="0" fontId="73" fillId="0" borderId="10" xfId="18" applyFont="1" applyBorder="1" applyAlignment="1">
      <alignment horizontal="center" vertical="center"/>
    </xf>
    <xf numFmtId="0" fontId="73" fillId="0" borderId="11" xfId="18" applyFont="1" applyBorder="1" applyAlignment="1">
      <alignment horizontal="center" vertical="center"/>
    </xf>
    <xf numFmtId="0" fontId="73" fillId="0" borderId="28" xfId="18" applyFont="1" applyBorder="1" applyAlignment="1">
      <alignment horizontal="center" vertical="center"/>
    </xf>
    <xf numFmtId="0" fontId="73" fillId="0" borderId="13" xfId="18" applyFont="1" applyBorder="1" applyAlignment="1">
      <alignment horizontal="center" vertical="center"/>
    </xf>
    <xf numFmtId="0" fontId="73" fillId="0" borderId="98" xfId="18" applyFont="1" applyBorder="1" applyAlignment="1">
      <alignment horizontal="center" vertical="center" wrapText="1"/>
    </xf>
    <xf numFmtId="0" fontId="73" fillId="0" borderId="2" xfId="18" applyFont="1" applyBorder="1" applyAlignment="1">
      <alignment horizontal="center" vertical="center" wrapText="1"/>
    </xf>
    <xf numFmtId="0" fontId="73" fillId="0" borderId="36" xfId="18" applyFont="1" applyBorder="1" applyAlignment="1">
      <alignment horizontal="center" vertical="center" wrapText="1"/>
    </xf>
    <xf numFmtId="0" fontId="73" fillId="0" borderId="2" xfId="18" applyFont="1" applyBorder="1" applyAlignment="1">
      <alignment horizontal="center" vertical="center"/>
    </xf>
    <xf numFmtId="0" fontId="73" fillId="0" borderId="162" xfId="18" applyFont="1" applyBorder="1" applyAlignment="1">
      <alignment horizontal="center" vertical="center"/>
    </xf>
    <xf numFmtId="0" fontId="73" fillId="0" borderId="99" xfId="18" applyFont="1" applyBorder="1" applyAlignment="1">
      <alignment horizontal="center" vertical="center"/>
    </xf>
    <xf numFmtId="0" fontId="73" fillId="0" borderId="7" xfId="18" applyFont="1" applyBorder="1" applyAlignment="1">
      <alignment horizontal="center" vertical="center"/>
    </xf>
    <xf numFmtId="0" fontId="73" fillId="0" borderId="99" xfId="18" applyFont="1" applyBorder="1" applyAlignment="1">
      <alignment horizontal="center" vertical="center" wrapText="1"/>
    </xf>
    <xf numFmtId="0" fontId="73" fillId="0" borderId="1" xfId="18" applyFont="1" applyBorder="1" applyAlignment="1">
      <alignment horizontal="center" vertical="center" wrapText="1"/>
    </xf>
    <xf numFmtId="0" fontId="73" fillId="0" borderId="7" xfId="18" applyFont="1" applyBorder="1" applyAlignment="1">
      <alignment horizontal="center" vertical="center" wrapText="1"/>
    </xf>
    <xf numFmtId="0" fontId="35" fillId="0" borderId="39" xfId="18" applyFont="1" applyBorder="1" applyAlignment="1">
      <alignment horizontal="left" vertical="center" wrapText="1" indent="1" shrinkToFit="1"/>
    </xf>
    <xf numFmtId="0" fontId="72" fillId="0" borderId="0" xfId="18" applyFont="1" applyBorder="1" applyAlignment="1">
      <alignment horizontal="left" vertical="center" indent="1" shrinkToFit="1"/>
    </xf>
    <xf numFmtId="0" fontId="72" fillId="0" borderId="40" xfId="18" applyFont="1" applyBorder="1" applyAlignment="1">
      <alignment horizontal="left" vertical="center" indent="1" shrinkToFit="1"/>
    </xf>
    <xf numFmtId="41" fontId="72" fillId="3" borderId="155" xfId="13" applyFont="1" applyFill="1" applyBorder="1" applyAlignment="1">
      <alignment horizontal="center" vertical="center"/>
    </xf>
    <xf numFmtId="41" fontId="72" fillId="3" borderId="121" xfId="13" applyFont="1" applyFill="1" applyBorder="1" applyAlignment="1">
      <alignment horizontal="center" vertical="center"/>
    </xf>
    <xf numFmtId="41" fontId="72" fillId="3" borderId="111" xfId="13" applyFont="1" applyFill="1" applyBorder="1" applyAlignment="1">
      <alignment horizontal="center" vertical="center"/>
    </xf>
    <xf numFmtId="41" fontId="72" fillId="3" borderId="120" xfId="13" applyFont="1" applyFill="1" applyBorder="1" applyAlignment="1">
      <alignment horizontal="center" vertical="center"/>
    </xf>
    <xf numFmtId="41" fontId="72" fillId="3" borderId="154" xfId="13" applyFont="1" applyFill="1" applyBorder="1" applyAlignment="1">
      <alignment horizontal="center" vertical="center"/>
    </xf>
    <xf numFmtId="0" fontId="73" fillId="0" borderId="37" xfId="18" applyFont="1" applyFill="1" applyBorder="1" applyAlignment="1">
      <alignment horizontal="center" vertical="center"/>
    </xf>
    <xf numFmtId="0" fontId="73" fillId="0" borderId="108" xfId="18" applyFont="1" applyFill="1" applyBorder="1" applyAlignment="1">
      <alignment horizontal="center" vertical="center"/>
    </xf>
    <xf numFmtId="0" fontId="29" fillId="0" borderId="37" xfId="18" applyFont="1" applyFill="1" applyBorder="1" applyAlignment="1">
      <alignment horizontal="center" vertical="center"/>
    </xf>
    <xf numFmtId="41" fontId="73" fillId="0" borderId="29" xfId="13" applyFont="1" applyBorder="1" applyAlignment="1">
      <alignment horizontal="center" vertical="center"/>
    </xf>
    <xf numFmtId="41" fontId="73" fillId="0" borderId="31" xfId="13" applyFont="1" applyBorder="1" applyAlignment="1">
      <alignment horizontal="center" vertical="center"/>
    </xf>
    <xf numFmtId="41" fontId="73" fillId="0" borderId="68" xfId="13" applyFont="1" applyBorder="1" applyAlignment="1">
      <alignment horizontal="center" vertical="center"/>
    </xf>
    <xf numFmtId="41" fontId="29" fillId="0" borderId="27" xfId="13" applyFont="1" applyBorder="1" applyAlignment="1">
      <alignment horizontal="center" vertical="center" wrapText="1"/>
    </xf>
    <xf numFmtId="41" fontId="29" fillId="0" borderId="32" xfId="13" applyFont="1" applyBorder="1" applyAlignment="1">
      <alignment horizontal="center" vertical="center" wrapText="1"/>
    </xf>
    <xf numFmtId="41" fontId="29" fillId="0" borderId="141" xfId="13" applyFont="1" applyBorder="1" applyAlignment="1">
      <alignment horizontal="center" vertical="center" wrapText="1"/>
    </xf>
    <xf numFmtId="41" fontId="29" fillId="0" borderId="10" xfId="13" applyFont="1" applyBorder="1" applyAlignment="1">
      <alignment horizontal="center" vertical="center" wrapText="1"/>
    </xf>
    <xf numFmtId="41" fontId="29" fillId="0" borderId="0" xfId="13" applyFont="1" applyBorder="1" applyAlignment="1">
      <alignment horizontal="center" vertical="center" wrapText="1"/>
    </xf>
    <xf numFmtId="41" fontId="29" fillId="0" borderId="40" xfId="13" applyFont="1" applyBorder="1" applyAlignment="1">
      <alignment horizontal="center" vertical="center" wrapText="1"/>
    </xf>
    <xf numFmtId="41" fontId="29" fillId="0" borderId="118" xfId="13" applyFont="1" applyBorder="1" applyAlignment="1">
      <alignment horizontal="center" vertical="center" wrapText="1"/>
    </xf>
    <xf numFmtId="41" fontId="29" fillId="0" borderId="42" xfId="13" applyFont="1" applyBorder="1" applyAlignment="1">
      <alignment horizontal="center" vertical="center" wrapText="1"/>
    </xf>
    <xf numFmtId="41" fontId="29" fillId="0" borderId="43" xfId="13" applyFont="1" applyBorder="1" applyAlignment="1">
      <alignment horizontal="center" vertical="center" wrapText="1"/>
    </xf>
    <xf numFmtId="41" fontId="73" fillId="0" borderId="160" xfId="13" applyFont="1" applyBorder="1" applyAlignment="1">
      <alignment horizontal="center" vertical="center"/>
    </xf>
    <xf numFmtId="9" fontId="73" fillId="0" borderId="29" xfId="13" applyNumberFormat="1" applyFont="1" applyBorder="1" applyAlignment="1">
      <alignment horizontal="center" vertical="center"/>
    </xf>
    <xf numFmtId="9" fontId="73" fillId="0" borderId="31" xfId="13" applyNumberFormat="1" applyFont="1" applyBorder="1" applyAlignment="1">
      <alignment horizontal="center" vertical="center"/>
    </xf>
    <xf numFmtId="9" fontId="73" fillId="0" borderId="68" xfId="13" applyNumberFormat="1" applyFont="1" applyBorder="1" applyAlignment="1">
      <alignment horizontal="center" vertical="center"/>
    </xf>
    <xf numFmtId="0" fontId="72" fillId="3" borderId="41" xfId="18" applyFont="1" applyFill="1" applyBorder="1" applyAlignment="1">
      <alignment horizontal="center" vertical="center" wrapText="1"/>
    </xf>
    <xf numFmtId="0" fontId="72" fillId="3" borderId="42" xfId="18" applyFont="1" applyFill="1" applyBorder="1" applyAlignment="1">
      <alignment horizontal="center" vertical="center" wrapText="1"/>
    </xf>
    <xf numFmtId="0" fontId="72" fillId="3" borderId="119" xfId="18" applyFont="1" applyFill="1" applyBorder="1" applyAlignment="1">
      <alignment horizontal="center" vertical="center" wrapText="1"/>
    </xf>
    <xf numFmtId="0" fontId="73" fillId="0" borderId="118" xfId="18" applyFont="1" applyBorder="1" applyAlignment="1">
      <alignment horizontal="center" vertical="center"/>
    </xf>
    <xf numFmtId="0" fontId="73" fillId="0" borderId="119" xfId="18" applyFont="1" applyBorder="1" applyAlignment="1">
      <alignment horizontal="center" vertical="center"/>
    </xf>
    <xf numFmtId="41" fontId="73" fillId="0" borderId="153" xfId="13" applyFont="1" applyBorder="1" applyAlignment="1">
      <alignment horizontal="center" vertical="center"/>
    </xf>
    <xf numFmtId="41" fontId="73" fillId="0" borderId="151" xfId="13" applyFont="1" applyBorder="1" applyAlignment="1">
      <alignment horizontal="center" vertical="center"/>
    </xf>
    <xf numFmtId="41" fontId="73" fillId="0" borderId="113" xfId="13" applyFont="1" applyBorder="1" applyAlignment="1">
      <alignment horizontal="center" vertical="center"/>
    </xf>
    <xf numFmtId="0" fontId="73" fillId="0" borderId="1" xfId="18" applyFont="1" applyBorder="1" applyAlignment="1">
      <alignment horizontal="center" vertical="center"/>
    </xf>
    <xf numFmtId="0" fontId="73" fillId="0" borderId="161" xfId="18" applyFont="1" applyBorder="1" applyAlignment="1">
      <alignment horizontal="center" vertical="center"/>
    </xf>
    <xf numFmtId="0" fontId="29" fillId="0" borderId="99" xfId="18" applyFont="1" applyBorder="1" applyAlignment="1">
      <alignment horizontal="center" vertical="center" wrapText="1"/>
    </xf>
    <xf numFmtId="0" fontId="73" fillId="0" borderId="115" xfId="18" applyFont="1" applyBorder="1" applyAlignment="1">
      <alignment horizontal="center" vertical="center"/>
    </xf>
    <xf numFmtId="0" fontId="73" fillId="0" borderId="117" xfId="18" applyFont="1" applyBorder="1" applyAlignment="1">
      <alignment horizontal="center" vertical="center"/>
    </xf>
    <xf numFmtId="0" fontId="73" fillId="0" borderId="115" xfId="18" applyFont="1" applyBorder="1" applyAlignment="1">
      <alignment horizontal="center" vertical="center" wrapText="1"/>
    </xf>
    <xf numFmtId="0" fontId="73" fillId="0" borderId="116" xfId="18" applyFont="1" applyBorder="1" applyAlignment="1">
      <alignment horizontal="center" vertical="center" wrapText="1"/>
    </xf>
    <xf numFmtId="0" fontId="73" fillId="0" borderId="117" xfId="18" applyFont="1" applyBorder="1" applyAlignment="1">
      <alignment horizontal="center" vertical="center" wrapText="1"/>
    </xf>
    <xf numFmtId="0" fontId="73" fillId="0" borderId="116" xfId="18" applyFont="1" applyBorder="1" applyAlignment="1">
      <alignment horizontal="center" vertical="center"/>
    </xf>
    <xf numFmtId="0" fontId="73" fillId="0" borderId="164" xfId="18" applyFont="1" applyBorder="1" applyAlignment="1">
      <alignment horizontal="center" vertical="center"/>
    </xf>
    <xf numFmtId="0" fontId="73" fillId="0" borderId="103" xfId="18" applyFont="1" applyBorder="1" applyAlignment="1">
      <alignment horizontal="center" vertical="center"/>
    </xf>
    <xf numFmtId="0" fontId="73" fillId="0" borderId="102" xfId="18" applyFont="1" applyBorder="1" applyAlignment="1">
      <alignment horizontal="center" vertical="center"/>
    </xf>
    <xf numFmtId="0" fontId="29" fillId="0" borderId="103" xfId="18" applyFont="1" applyBorder="1" applyAlignment="1">
      <alignment horizontal="center" vertical="center" wrapText="1"/>
    </xf>
    <xf numFmtId="0" fontId="73" fillId="0" borderId="30" xfId="18" applyFont="1" applyBorder="1" applyAlignment="1">
      <alignment horizontal="center" vertical="center" wrapText="1"/>
    </xf>
    <xf numFmtId="0" fontId="73" fillId="0" borderId="102" xfId="18" applyFont="1" applyBorder="1" applyAlignment="1">
      <alignment horizontal="center" vertical="center" wrapText="1"/>
    </xf>
    <xf numFmtId="0" fontId="73" fillId="0" borderId="30" xfId="18" applyFont="1" applyBorder="1" applyAlignment="1">
      <alignment horizontal="center" vertical="center"/>
    </xf>
    <xf numFmtId="0" fontId="73" fillId="0" borderId="163" xfId="18" applyFont="1" applyBorder="1" applyAlignment="1">
      <alignment horizontal="center" vertical="center"/>
    </xf>
    <xf numFmtId="0" fontId="29" fillId="0" borderId="153" xfId="18" applyFont="1" applyBorder="1" applyAlignment="1">
      <alignment horizontal="center" vertical="center" wrapText="1"/>
    </xf>
    <xf numFmtId="0" fontId="73" fillId="0" borderId="113" xfId="18" applyFont="1" applyBorder="1" applyAlignment="1">
      <alignment horizontal="center" vertical="center" wrapText="1"/>
    </xf>
    <xf numFmtId="0" fontId="73" fillId="0" borderId="150" xfId="18" applyFont="1" applyBorder="1" applyAlignment="1">
      <alignment horizontal="center" vertical="center" wrapText="1"/>
    </xf>
    <xf numFmtId="0" fontId="73" fillId="0" borderId="151" xfId="18" applyFont="1" applyBorder="1" applyAlignment="1">
      <alignment horizontal="center" vertical="center" wrapText="1"/>
    </xf>
    <xf numFmtId="0" fontId="73" fillId="0" borderId="152" xfId="18" applyFont="1" applyBorder="1" applyAlignment="1">
      <alignment horizontal="center" vertical="center" wrapText="1"/>
    </xf>
    <xf numFmtId="0" fontId="72" fillId="3" borderId="134" xfId="18" applyFont="1" applyFill="1" applyBorder="1" applyAlignment="1">
      <alignment horizontal="center" vertical="center" wrapText="1"/>
    </xf>
    <xf numFmtId="0" fontId="72" fillId="3" borderId="120" xfId="18" applyFont="1" applyFill="1" applyBorder="1" applyAlignment="1">
      <alignment horizontal="center" vertical="center" wrapText="1"/>
    </xf>
    <xf numFmtId="0" fontId="72" fillId="3" borderId="121" xfId="18" applyFont="1" applyFill="1" applyBorder="1" applyAlignment="1">
      <alignment horizontal="center" vertical="center" wrapText="1"/>
    </xf>
    <xf numFmtId="0" fontId="72" fillId="3" borderId="154" xfId="18" applyFont="1" applyFill="1" applyBorder="1" applyAlignment="1">
      <alignment horizontal="center" vertical="center" wrapText="1"/>
    </xf>
    <xf numFmtId="0" fontId="72" fillId="3" borderId="29" xfId="18" applyFont="1" applyFill="1" applyBorder="1" applyAlignment="1">
      <alignment horizontal="center" vertical="center" wrapText="1"/>
    </xf>
    <xf numFmtId="0" fontId="72" fillId="3" borderId="31" xfId="18" applyFont="1" applyFill="1" applyBorder="1" applyAlignment="1">
      <alignment horizontal="center" vertical="center" wrapText="1"/>
    </xf>
    <xf numFmtId="0" fontId="72" fillId="3" borderId="68" xfId="18" applyFont="1" applyFill="1" applyBorder="1" applyAlignment="1">
      <alignment horizontal="center" vertical="center" wrapText="1"/>
    </xf>
    <xf numFmtId="0" fontId="72" fillId="3" borderId="140" xfId="18" applyFont="1" applyFill="1" applyBorder="1" applyAlignment="1">
      <alignment horizontal="center" vertical="center" wrapText="1"/>
    </xf>
    <xf numFmtId="0" fontId="29" fillId="0" borderId="160" xfId="18" applyFont="1" applyBorder="1" applyAlignment="1">
      <alignment horizontal="center" vertical="center" wrapText="1"/>
    </xf>
    <xf numFmtId="0" fontId="73" fillId="0" borderId="68" xfId="18" applyFont="1" applyBorder="1" applyAlignment="1">
      <alignment horizontal="center" vertical="center" wrapText="1"/>
    </xf>
    <xf numFmtId="0" fontId="73" fillId="0" borderId="29" xfId="18" applyFont="1" applyBorder="1" applyAlignment="1">
      <alignment horizontal="center" vertical="center" wrapText="1"/>
    </xf>
    <xf numFmtId="0" fontId="73" fillId="0" borderId="31" xfId="18" applyFont="1" applyBorder="1" applyAlignment="1">
      <alignment horizontal="center" vertical="center" wrapText="1"/>
    </xf>
    <xf numFmtId="0" fontId="73" fillId="0" borderId="140" xfId="18" applyFont="1" applyBorder="1" applyAlignment="1">
      <alignment horizontal="center" vertical="center" wrapText="1"/>
    </xf>
    <xf numFmtId="0" fontId="29" fillId="0" borderId="29" xfId="18" applyFont="1" applyBorder="1" applyAlignment="1">
      <alignment horizontal="center" vertical="center" wrapText="1"/>
    </xf>
    <xf numFmtId="0" fontId="72" fillId="3" borderId="134" xfId="18" applyFont="1" applyFill="1" applyBorder="1" applyAlignment="1">
      <alignment horizontal="center" vertical="center"/>
    </xf>
    <xf numFmtId="0" fontId="72" fillId="3" borderId="135" xfId="18" applyFont="1" applyFill="1" applyBorder="1" applyAlignment="1">
      <alignment horizontal="center" vertical="center"/>
    </xf>
    <xf numFmtId="0" fontId="72" fillId="3" borderId="41" xfId="18" applyFont="1" applyFill="1" applyBorder="1" applyAlignment="1">
      <alignment horizontal="center" vertical="center"/>
    </xf>
    <xf numFmtId="0" fontId="72" fillId="3" borderId="43" xfId="18" applyFont="1" applyFill="1" applyBorder="1" applyAlignment="1">
      <alignment horizontal="center" vertical="center"/>
    </xf>
    <xf numFmtId="0" fontId="72" fillId="3" borderId="153" xfId="18" applyFont="1" applyFill="1" applyBorder="1" applyAlignment="1">
      <alignment horizontal="center" vertical="center"/>
    </xf>
    <xf numFmtId="0" fontId="72" fillId="3" borderId="151" xfId="18" applyFont="1" applyFill="1" applyBorder="1" applyAlignment="1">
      <alignment horizontal="center" vertical="center"/>
    </xf>
    <xf numFmtId="0" fontId="72" fillId="3" borderId="113" xfId="18" applyFont="1" applyFill="1" applyBorder="1" applyAlignment="1">
      <alignment horizontal="center" vertical="center"/>
    </xf>
    <xf numFmtId="0" fontId="72" fillId="3" borderId="150" xfId="18" applyFont="1" applyFill="1" applyBorder="1" applyAlignment="1">
      <alignment horizontal="center" vertical="center"/>
    </xf>
    <xf numFmtId="0" fontId="72" fillId="3" borderId="152" xfId="18" applyFont="1" applyFill="1" applyBorder="1" applyAlignment="1">
      <alignment horizontal="center" vertical="center"/>
    </xf>
    <xf numFmtId="0" fontId="73" fillId="0" borderId="155" xfId="18" applyFont="1" applyBorder="1" applyAlignment="1">
      <alignment horizontal="center" vertical="center" wrapText="1"/>
    </xf>
    <xf numFmtId="0" fontId="73" fillId="0" borderId="121" xfId="18" applyFont="1" applyBorder="1" applyAlignment="1">
      <alignment horizontal="center" vertical="center" wrapText="1"/>
    </xf>
    <xf numFmtId="0" fontId="73" fillId="0" borderId="111" xfId="18" applyFont="1" applyBorder="1" applyAlignment="1">
      <alignment horizontal="center" vertical="center" wrapText="1"/>
    </xf>
    <xf numFmtId="0" fontId="73" fillId="0" borderId="120" xfId="18" applyFont="1" applyBorder="1" applyAlignment="1">
      <alignment horizontal="center" vertical="center" wrapText="1"/>
    </xf>
    <xf numFmtId="0" fontId="73" fillId="0" borderId="120" xfId="18" applyFont="1" applyBorder="1" applyAlignment="1">
      <alignment horizontal="center" vertical="center"/>
    </xf>
    <xf numFmtId="0" fontId="73" fillId="0" borderId="121" xfId="18" applyFont="1" applyBorder="1" applyAlignment="1">
      <alignment horizontal="center" vertical="center"/>
    </xf>
    <xf numFmtId="0" fontId="73" fillId="0" borderId="154" xfId="18" applyFont="1" applyBorder="1" applyAlignment="1">
      <alignment horizontal="center" vertical="center"/>
    </xf>
    <xf numFmtId="0" fontId="72" fillId="3" borderId="160" xfId="18" applyFont="1" applyFill="1" applyBorder="1" applyAlignment="1">
      <alignment horizontal="center" vertical="center"/>
    </xf>
    <xf numFmtId="0" fontId="72" fillId="3" borderId="140" xfId="18" applyFont="1" applyFill="1" applyBorder="1" applyAlignment="1">
      <alignment horizontal="center" vertical="center"/>
    </xf>
    <xf numFmtId="0" fontId="73" fillId="0" borderId="160" xfId="18" applyFont="1" applyBorder="1" applyAlignment="1">
      <alignment horizontal="center" vertical="center" wrapText="1"/>
    </xf>
    <xf numFmtId="0" fontId="73" fillId="0" borderId="165" xfId="18" applyFont="1" applyBorder="1" applyAlignment="1">
      <alignment horizontal="left" vertical="center" wrapText="1" indent="1"/>
    </xf>
    <xf numFmtId="0" fontId="73" fillId="0" borderId="166" xfId="18" applyFont="1" applyBorder="1" applyAlignment="1">
      <alignment horizontal="left" vertical="center" wrapText="1" indent="1"/>
    </xf>
    <xf numFmtId="0" fontId="73" fillId="0" borderId="167" xfId="18" applyFont="1" applyBorder="1" applyAlignment="1">
      <alignment horizontal="left" vertical="center" wrapText="1" indent="1"/>
    </xf>
    <xf numFmtId="0" fontId="73" fillId="0" borderId="153" xfId="18" applyFont="1" applyBorder="1" applyAlignment="1">
      <alignment horizontal="center" vertical="center" wrapText="1"/>
    </xf>
    <xf numFmtId="0" fontId="29" fillId="0" borderId="107" xfId="18" applyFont="1" applyFill="1" applyBorder="1" applyAlignment="1">
      <alignment horizontal="center" vertical="center"/>
    </xf>
    <xf numFmtId="41" fontId="29" fillId="0" borderId="153" xfId="13" applyFont="1" applyBorder="1" applyAlignment="1">
      <alignment horizontal="center" vertical="center" wrapText="1"/>
    </xf>
    <xf numFmtId="41" fontId="73" fillId="0" borderId="151" xfId="13" applyFont="1" applyBorder="1" applyAlignment="1">
      <alignment horizontal="center" vertical="center" wrapText="1"/>
    </xf>
    <xf numFmtId="41" fontId="73" fillId="0" borderId="113" xfId="13" applyFont="1" applyBorder="1" applyAlignment="1">
      <alignment horizontal="center" vertical="center" wrapText="1"/>
    </xf>
    <xf numFmtId="41" fontId="73" fillId="0" borderId="150" xfId="13" applyFont="1" applyBorder="1" applyAlignment="1">
      <alignment horizontal="center" vertical="center"/>
    </xf>
    <xf numFmtId="41" fontId="73" fillId="0" borderId="152" xfId="13" applyFont="1" applyBorder="1" applyAlignment="1">
      <alignment horizontal="center" vertical="center"/>
    </xf>
    <xf numFmtId="0" fontId="73" fillId="0" borderId="42" xfId="18" applyFont="1" applyBorder="1" applyAlignment="1">
      <alignment horizontal="right" vertical="center"/>
    </xf>
    <xf numFmtId="0" fontId="72" fillId="3" borderId="111" xfId="18" applyFont="1" applyFill="1" applyBorder="1" applyAlignment="1">
      <alignment horizontal="center" vertical="center" wrapText="1"/>
    </xf>
    <xf numFmtId="9" fontId="73" fillId="0" borderId="150" xfId="13" applyNumberFormat="1" applyFont="1" applyBorder="1" applyAlignment="1">
      <alignment horizontal="center" vertical="center"/>
    </xf>
    <xf numFmtId="9" fontId="73" fillId="0" borderId="151" xfId="13" applyNumberFormat="1" applyFont="1" applyBorder="1" applyAlignment="1">
      <alignment horizontal="center" vertical="center"/>
    </xf>
    <xf numFmtId="9" fontId="73" fillId="0" borderId="113" xfId="13" applyNumberFormat="1" applyFont="1" applyBorder="1" applyAlignment="1">
      <alignment horizontal="center" vertical="center"/>
    </xf>
    <xf numFmtId="0" fontId="73" fillId="3" borderId="155" xfId="18" applyFont="1" applyFill="1" applyBorder="1" applyAlignment="1">
      <alignment horizontal="center" vertical="center"/>
    </xf>
    <xf numFmtId="0" fontId="73" fillId="3" borderId="121" xfId="18" applyFont="1" applyFill="1" applyBorder="1" applyAlignment="1">
      <alignment horizontal="center" vertical="center"/>
    </xf>
    <xf numFmtId="0" fontId="73" fillId="3" borderId="111" xfId="18" applyFont="1" applyFill="1" applyBorder="1" applyAlignment="1">
      <alignment horizontal="center" vertical="center"/>
    </xf>
    <xf numFmtId="0" fontId="73" fillId="3" borderId="120" xfId="18" applyFont="1" applyFill="1" applyBorder="1" applyAlignment="1">
      <alignment horizontal="center" vertical="center"/>
    </xf>
    <xf numFmtId="0" fontId="73" fillId="3" borderId="154" xfId="18" applyFont="1" applyFill="1" applyBorder="1" applyAlignment="1">
      <alignment horizontal="center" vertical="center"/>
    </xf>
    <xf numFmtId="41" fontId="29" fillId="0" borderId="160" xfId="13" applyFont="1" applyBorder="1" applyAlignment="1">
      <alignment horizontal="center" vertical="center" wrapText="1"/>
    </xf>
    <xf numFmtId="41" fontId="73" fillId="0" borderId="31" xfId="13" applyFont="1" applyBorder="1" applyAlignment="1">
      <alignment horizontal="center" vertical="center" wrapText="1"/>
    </xf>
    <xf numFmtId="41" fontId="73" fillId="0" borderId="68" xfId="13" applyFont="1" applyBorder="1" applyAlignment="1">
      <alignment horizontal="center" vertical="center" wrapText="1"/>
    </xf>
    <xf numFmtId="41" fontId="73" fillId="0" borderId="140" xfId="13" applyFont="1" applyBorder="1" applyAlignment="1">
      <alignment horizontal="center" vertical="center"/>
    </xf>
    <xf numFmtId="0" fontId="73" fillId="0" borderId="0" xfId="18" applyFont="1" applyFill="1" applyBorder="1" applyAlignment="1">
      <alignment horizontal="center" vertical="center"/>
    </xf>
    <xf numFmtId="0" fontId="29" fillId="0" borderId="114" xfId="18" applyFont="1" applyFill="1" applyBorder="1" applyAlignment="1">
      <alignment horizontal="center" vertical="center"/>
    </xf>
    <xf numFmtId="0" fontId="73" fillId="0" borderId="114" xfId="18" applyFont="1" applyFill="1" applyBorder="1" applyAlignment="1">
      <alignment horizontal="center" vertical="center"/>
    </xf>
    <xf numFmtId="0" fontId="73" fillId="0" borderId="254" xfId="18" applyFont="1" applyFill="1" applyBorder="1" applyAlignment="1">
      <alignment horizontal="center" vertical="center"/>
    </xf>
    <xf numFmtId="0" fontId="73" fillId="0" borderId="107" xfId="18" applyFont="1" applyFill="1" applyBorder="1" applyAlignment="1">
      <alignment horizontal="center" vertical="center"/>
    </xf>
    <xf numFmtId="0" fontId="29" fillId="0" borderId="37" xfId="18" applyFont="1" applyBorder="1" applyAlignment="1">
      <alignment horizontal="center" vertical="center"/>
    </xf>
    <xf numFmtId="0" fontId="73" fillId="0" borderId="37" xfId="18" applyFont="1" applyBorder="1" applyAlignment="1">
      <alignment horizontal="center" vertical="center"/>
    </xf>
    <xf numFmtId="0" fontId="29" fillId="0" borderId="110" xfId="18" applyFont="1" applyFill="1" applyBorder="1" applyAlignment="1">
      <alignment horizontal="center" vertical="center"/>
    </xf>
    <xf numFmtId="0" fontId="29" fillId="0" borderId="42" xfId="18" applyFont="1" applyFill="1" applyBorder="1" applyAlignment="1">
      <alignment vertical="center"/>
    </xf>
    <xf numFmtId="0" fontId="17" fillId="12" borderId="0" xfId="22" applyFill="1" applyAlignment="1" applyProtection="1">
      <alignment vertical="center"/>
    </xf>
    <xf numFmtId="0" fontId="21" fillId="0" borderId="292" xfId="0" applyNumberFormat="1" applyFont="1" applyBorder="1" applyAlignment="1">
      <alignment horizontal="center" vertical="center" wrapText="1" shrinkToFit="1"/>
    </xf>
    <xf numFmtId="0" fontId="21" fillId="0" borderId="291" xfId="0" applyNumberFormat="1" applyFont="1" applyBorder="1" applyAlignment="1">
      <alignment horizontal="center" vertical="center" wrapText="1" shrinkToFit="1"/>
    </xf>
    <xf numFmtId="0" fontId="21" fillId="0" borderId="293" xfId="0" applyNumberFormat="1" applyFont="1" applyBorder="1" applyAlignment="1">
      <alignment horizontal="center" vertical="center" wrapText="1" shrinkToFit="1"/>
    </xf>
    <xf numFmtId="49" fontId="21" fillId="0" borderId="292" xfId="0" applyNumberFormat="1" applyFont="1" applyBorder="1" applyAlignment="1">
      <alignment vertical="center" wrapText="1" shrinkToFit="1"/>
    </xf>
    <xf numFmtId="49" fontId="21" fillId="0" borderId="291" xfId="0" applyNumberFormat="1" applyFont="1" applyBorder="1" applyAlignment="1">
      <alignment vertical="center" wrapText="1" shrinkToFit="1"/>
    </xf>
    <xf numFmtId="49" fontId="21" fillId="0" borderId="300" xfId="0" applyNumberFormat="1" applyFont="1" applyBorder="1" applyAlignment="1">
      <alignment vertical="center" wrapText="1" shrinkToFit="1"/>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77" fillId="0" borderId="0" xfId="0" applyFont="1" applyBorder="1" applyAlignment="1">
      <alignment horizontal="right" vertical="center"/>
    </xf>
    <xf numFmtId="178" fontId="78" fillId="0" borderId="0" xfId="0" applyNumberFormat="1" applyFont="1" applyBorder="1" applyAlignment="1">
      <alignment horizontal="center" vertical="center"/>
    </xf>
    <xf numFmtId="0" fontId="77" fillId="0" borderId="0" xfId="0" applyFont="1" applyBorder="1" applyAlignment="1">
      <alignment vertical="center"/>
    </xf>
    <xf numFmtId="0" fontId="82" fillId="0" borderId="0" xfId="0" applyFont="1" applyBorder="1" applyAlignment="1">
      <alignment horizontal="center" vertical="center"/>
    </xf>
    <xf numFmtId="49" fontId="24" fillId="0" borderId="271" xfId="0" applyNumberFormat="1" applyFont="1" applyFill="1" applyBorder="1" applyAlignment="1">
      <alignment vertical="center" wrapText="1"/>
    </xf>
    <xf numFmtId="49" fontId="24" fillId="8" borderId="271" xfId="0" applyNumberFormat="1" applyFont="1" applyFill="1" applyBorder="1" applyAlignment="1">
      <alignment horizontal="distributed" vertical="center" wrapText="1" justifyLastLine="1"/>
    </xf>
    <xf numFmtId="49" fontId="24" fillId="8" borderId="271" xfId="0" applyNumberFormat="1" applyFont="1" applyFill="1" applyBorder="1" applyAlignment="1">
      <alignment horizontal="distributed" vertical="center" justifyLastLine="1"/>
    </xf>
    <xf numFmtId="181" fontId="24" fillId="0" borderId="271" xfId="23" applyNumberFormat="1" applyFont="1" applyFill="1" applyBorder="1" applyAlignment="1">
      <alignment horizontal="center" vertical="center"/>
    </xf>
    <xf numFmtId="181" fontId="24" fillId="0" borderId="277" xfId="23" applyNumberFormat="1" applyFont="1" applyFill="1" applyBorder="1" applyAlignment="1">
      <alignment horizontal="center" vertical="center"/>
    </xf>
    <xf numFmtId="49" fontId="24" fillId="8" borderId="27" xfId="0" applyNumberFormat="1" applyFont="1" applyFill="1" applyBorder="1" applyAlignment="1">
      <alignment horizontal="center" vertical="center" wrapText="1"/>
    </xf>
    <xf numFmtId="49" fontId="24" fillId="8" borderId="247" xfId="0" applyNumberFormat="1" applyFont="1" applyFill="1" applyBorder="1" applyAlignment="1">
      <alignment horizontal="center" vertical="center" wrapText="1"/>
    </xf>
    <xf numFmtId="49" fontId="24" fillId="8" borderId="248" xfId="0" applyNumberFormat="1" applyFont="1" applyFill="1" applyBorder="1" applyAlignment="1">
      <alignment horizontal="center" vertical="center" wrapText="1"/>
    </xf>
    <xf numFmtId="49" fontId="24" fillId="8" borderId="191" xfId="0" applyNumberFormat="1" applyFont="1" applyFill="1" applyBorder="1" applyAlignment="1">
      <alignment horizontal="center" vertical="center" wrapText="1"/>
    </xf>
    <xf numFmtId="49" fontId="24" fillId="8" borderId="189" xfId="0" applyNumberFormat="1" applyFont="1" applyFill="1" applyBorder="1" applyAlignment="1">
      <alignment horizontal="center" vertical="center" wrapText="1"/>
    </xf>
    <xf numFmtId="49" fontId="24" fillId="8" borderId="105" xfId="0" applyNumberFormat="1" applyFont="1" applyFill="1" applyBorder="1" applyAlignment="1">
      <alignment horizontal="center" vertical="center" wrapText="1"/>
    </xf>
    <xf numFmtId="41" fontId="24" fillId="8" borderId="249" xfId="23" applyFont="1" applyFill="1" applyBorder="1" applyAlignment="1">
      <alignment horizontal="center" vertical="center" wrapText="1"/>
    </xf>
    <xf numFmtId="41" fontId="24" fillId="8" borderId="250" xfId="23" applyFont="1" applyFill="1" applyBorder="1" applyAlignment="1">
      <alignment horizontal="center" vertical="center" wrapText="1"/>
    </xf>
    <xf numFmtId="41" fontId="24" fillId="8" borderId="239" xfId="23" applyFont="1" applyFill="1" applyBorder="1" applyAlignment="1">
      <alignment horizontal="center" vertical="center" wrapText="1"/>
    </xf>
    <xf numFmtId="49" fontId="24" fillId="8" borderId="249" xfId="0" applyNumberFormat="1" applyFont="1" applyFill="1" applyBorder="1" applyAlignment="1">
      <alignment horizontal="center" vertical="center" wrapText="1" shrinkToFit="1"/>
    </xf>
    <xf numFmtId="49" fontId="24" fillId="8" borderId="250" xfId="0" applyNumberFormat="1" applyFont="1" applyFill="1" applyBorder="1" applyAlignment="1">
      <alignment horizontal="center" vertical="center" wrapText="1" shrinkToFit="1"/>
    </xf>
    <xf numFmtId="49" fontId="24" fillId="8" borderId="251" xfId="0" applyNumberFormat="1" applyFont="1" applyFill="1" applyBorder="1" applyAlignment="1">
      <alignment horizontal="center" vertical="center" wrapText="1" shrinkToFit="1"/>
    </xf>
    <xf numFmtId="49" fontId="24" fillId="8" borderId="271" xfId="0" applyNumberFormat="1" applyFont="1" applyFill="1" applyBorder="1" applyAlignment="1">
      <alignment horizontal="center" vertical="center"/>
    </xf>
    <xf numFmtId="179" fontId="21" fillId="0" borderId="271" xfId="0" applyNumberFormat="1" applyFont="1" applyBorder="1" applyAlignment="1">
      <alignment vertical="center" wrapText="1"/>
    </xf>
    <xf numFmtId="179" fontId="21" fillId="0" borderId="277" xfId="0" applyNumberFormat="1" applyFont="1" applyBorder="1" applyAlignment="1">
      <alignment vertical="center" wrapText="1"/>
    </xf>
    <xf numFmtId="49" fontId="21" fillId="0" borderId="299" xfId="0" applyNumberFormat="1" applyFont="1" applyBorder="1" applyAlignment="1">
      <alignment horizontal="center" vertical="center" wrapText="1"/>
    </xf>
    <xf numFmtId="49" fontId="21" fillId="0" borderId="297" xfId="0" applyNumberFormat="1" applyFont="1" applyBorder="1" applyAlignment="1">
      <alignment horizontal="center" vertical="center" wrapText="1"/>
    </xf>
    <xf numFmtId="49" fontId="21" fillId="0" borderId="298" xfId="0" applyNumberFormat="1" applyFont="1" applyBorder="1" applyAlignment="1">
      <alignment horizontal="center" vertical="center" wrapText="1"/>
    </xf>
    <xf numFmtId="49" fontId="21" fillId="0" borderId="100" xfId="0" applyNumberFormat="1" applyFont="1" applyBorder="1" applyAlignment="1">
      <alignment horizontal="center" vertical="center" wrapText="1"/>
    </xf>
    <xf numFmtId="49" fontId="21" fillId="0" borderId="276" xfId="0" applyNumberFormat="1" applyFont="1" applyBorder="1" applyAlignment="1">
      <alignment horizontal="center" vertical="center" wrapText="1"/>
    </xf>
    <xf numFmtId="49" fontId="21" fillId="0" borderId="194" xfId="0" applyNumberFormat="1" applyFont="1" applyBorder="1" applyAlignment="1">
      <alignment horizontal="center" vertical="center" wrapText="1"/>
    </xf>
    <xf numFmtId="49" fontId="24" fillId="8" borderId="299" xfId="0" applyNumberFormat="1" applyFont="1" applyFill="1" applyBorder="1" applyAlignment="1">
      <alignment horizontal="center" vertical="center" wrapText="1"/>
    </xf>
    <xf numFmtId="49" fontId="24" fillId="8" borderId="297" xfId="0" applyNumberFormat="1" applyFont="1" applyFill="1" applyBorder="1" applyAlignment="1">
      <alignment horizontal="center" vertical="center" wrapText="1"/>
    </xf>
    <xf numFmtId="49" fontId="24" fillId="8" borderId="298" xfId="0" applyNumberFormat="1" applyFont="1" applyFill="1" applyBorder="1" applyAlignment="1">
      <alignment horizontal="center" vertical="center" wrapText="1"/>
    </xf>
    <xf numFmtId="49" fontId="24" fillId="8" borderId="100" xfId="0" applyNumberFormat="1" applyFont="1" applyFill="1" applyBorder="1" applyAlignment="1">
      <alignment horizontal="center" vertical="center" wrapText="1"/>
    </xf>
    <xf numFmtId="49" fontId="24" fillId="8" borderId="276" xfId="0" applyNumberFormat="1" applyFont="1" applyFill="1" applyBorder="1" applyAlignment="1">
      <alignment horizontal="center" vertical="center" wrapText="1"/>
    </xf>
    <xf numFmtId="49" fontId="24" fillId="8" borderId="194" xfId="0" applyNumberFormat="1" applyFont="1" applyFill="1" applyBorder="1" applyAlignment="1">
      <alignment horizontal="center" vertical="center" wrapText="1"/>
    </xf>
    <xf numFmtId="0" fontId="21" fillId="0" borderId="299" xfId="0" applyNumberFormat="1" applyFont="1" applyBorder="1" applyAlignment="1">
      <alignment horizontal="center" vertical="center" wrapText="1"/>
    </xf>
    <xf numFmtId="0" fontId="21" fillId="0" borderId="297" xfId="0" applyNumberFormat="1" applyFont="1" applyBorder="1" applyAlignment="1">
      <alignment horizontal="center" vertical="center" wrapText="1"/>
    </xf>
    <xf numFmtId="0" fontId="21" fillId="0" borderId="298" xfId="0" applyNumberFormat="1" applyFont="1" applyBorder="1" applyAlignment="1">
      <alignment horizontal="center" vertical="center" wrapText="1"/>
    </xf>
    <xf numFmtId="0" fontId="21" fillId="0" borderId="276" xfId="0" applyNumberFormat="1" applyFont="1" applyBorder="1" applyAlignment="1">
      <alignment horizontal="center" vertical="center" wrapText="1"/>
    </xf>
    <xf numFmtId="49" fontId="24" fillId="8" borderId="287" xfId="0" applyNumberFormat="1" applyFont="1" applyFill="1" applyBorder="1" applyAlignment="1">
      <alignment horizontal="center" vertical="center"/>
    </xf>
    <xf numFmtId="49" fontId="24" fillId="8" borderId="286" xfId="0" applyNumberFormat="1" applyFont="1" applyFill="1" applyBorder="1" applyAlignment="1">
      <alignment horizontal="center" vertical="center"/>
    </xf>
    <xf numFmtId="49" fontId="24" fillId="8" borderId="280" xfId="0" applyNumberFormat="1" applyFont="1" applyFill="1" applyBorder="1" applyAlignment="1">
      <alignment horizontal="center" vertical="center"/>
    </xf>
    <xf numFmtId="49" fontId="21" fillId="0" borderId="271" xfId="0" applyNumberFormat="1" applyFont="1" applyBorder="1" applyAlignment="1">
      <alignment horizontal="right" vertical="center"/>
    </xf>
    <xf numFmtId="49" fontId="21" fillId="0" borderId="271" xfId="0" applyNumberFormat="1" applyFont="1" applyBorder="1" applyAlignment="1">
      <alignment horizontal="left" vertical="center"/>
    </xf>
    <xf numFmtId="49" fontId="21" fillId="0" borderId="271" xfId="0" applyNumberFormat="1" applyFont="1" applyBorder="1" applyAlignment="1">
      <alignment vertical="center" wrapText="1"/>
    </xf>
    <xf numFmtId="49" fontId="24" fillId="8" borderId="270" xfId="0" applyNumberFormat="1" applyFont="1" applyFill="1" applyBorder="1" applyAlignment="1">
      <alignment horizontal="center" vertical="center"/>
    </xf>
    <xf numFmtId="49" fontId="21" fillId="0" borderId="271" xfId="0" applyNumberFormat="1" applyFont="1" applyBorder="1" applyAlignment="1">
      <alignment horizontal="left" vertical="center" wrapText="1"/>
    </xf>
    <xf numFmtId="49" fontId="24" fillId="0" borderId="271" xfId="0" applyNumberFormat="1" applyFont="1" applyFill="1" applyBorder="1" applyAlignment="1">
      <alignment horizontal="left" vertical="center" indent="1"/>
    </xf>
    <xf numFmtId="41" fontId="24" fillId="0" borderId="271" xfId="23" applyFont="1" applyFill="1" applyBorder="1" applyAlignment="1">
      <alignment horizontal="center" vertical="center"/>
    </xf>
    <xf numFmtId="49" fontId="24" fillId="8" borderId="238" xfId="0" applyNumberFormat="1" applyFont="1" applyFill="1" applyBorder="1" applyAlignment="1">
      <alignment horizontal="center" vertical="center"/>
    </xf>
    <xf numFmtId="49" fontId="24" fillId="8" borderId="250" xfId="0" applyNumberFormat="1" applyFont="1" applyFill="1" applyBorder="1" applyAlignment="1">
      <alignment horizontal="center" vertical="center"/>
    </xf>
    <xf numFmtId="49" fontId="24" fillId="8" borderId="239" xfId="0" applyNumberFormat="1" applyFont="1" applyFill="1" applyBorder="1" applyAlignment="1">
      <alignment horizontal="center" vertical="center"/>
    </xf>
    <xf numFmtId="49" fontId="24" fillId="0" borderId="21" xfId="0" applyNumberFormat="1" applyFont="1" applyFill="1" applyBorder="1" applyAlignment="1">
      <alignment horizontal="left" vertical="center" indent="1"/>
    </xf>
    <xf numFmtId="49" fontId="24" fillId="0" borderId="18" xfId="0" applyNumberFormat="1" applyFont="1" applyFill="1" applyBorder="1" applyAlignment="1">
      <alignment horizontal="left" vertical="center" indent="1"/>
    </xf>
    <xf numFmtId="49" fontId="21" fillId="0" borderId="271" xfId="0" applyNumberFormat="1" applyFont="1" applyBorder="1" applyAlignment="1">
      <alignment horizontal="center" vertical="center" wrapText="1"/>
    </xf>
    <xf numFmtId="49" fontId="21" fillId="0" borderId="271" xfId="0" applyNumberFormat="1" applyFont="1" applyBorder="1" applyAlignment="1" applyProtection="1">
      <alignment vertical="center" wrapText="1"/>
      <protection locked="0"/>
    </xf>
    <xf numFmtId="49" fontId="21" fillId="0" borderId="287" xfId="0" applyNumberFormat="1" applyFont="1" applyBorder="1" applyAlignment="1">
      <alignment horizontal="center" vertical="center" wrapText="1"/>
    </xf>
    <xf numFmtId="49" fontId="21" fillId="0" borderId="286" xfId="0" applyNumberFormat="1" applyFont="1" applyBorder="1" applyAlignment="1">
      <alignment horizontal="center" vertical="center" wrapText="1"/>
    </xf>
    <xf numFmtId="49" fontId="21" fillId="0" borderId="288" xfId="0" applyNumberFormat="1" applyFont="1" applyBorder="1" applyAlignment="1">
      <alignment horizontal="center" vertical="center" wrapText="1"/>
    </xf>
    <xf numFmtId="0" fontId="76" fillId="0" borderId="0" xfId="0" applyFont="1" applyAlignment="1">
      <alignment horizontal="center" vertical="center"/>
    </xf>
    <xf numFmtId="0" fontId="34" fillId="0" borderId="0" xfId="0" applyFont="1" applyAlignment="1">
      <alignment horizontal="center" vertical="center"/>
    </xf>
    <xf numFmtId="0" fontId="84" fillId="0" borderId="0" xfId="0" applyFont="1" applyAlignment="1">
      <alignment horizontal="left" vertical="center" wrapText="1"/>
    </xf>
    <xf numFmtId="49" fontId="24" fillId="8" borderId="296" xfId="0" applyNumberFormat="1" applyFont="1" applyFill="1" applyBorder="1" applyAlignment="1">
      <alignment horizontal="center" vertical="center" wrapText="1"/>
    </xf>
    <xf numFmtId="49" fontId="24" fillId="8" borderId="196" xfId="0" applyNumberFormat="1" applyFont="1" applyFill="1" applyBorder="1" applyAlignment="1">
      <alignment horizontal="center" vertical="center" wrapText="1"/>
    </xf>
    <xf numFmtId="49" fontId="21" fillId="0" borderId="271" xfId="0" applyNumberFormat="1" applyFont="1" applyBorder="1" applyAlignment="1">
      <alignment horizontal="left" vertical="center" wrapText="1" indent="1"/>
    </xf>
    <xf numFmtId="49" fontId="21" fillId="0" borderId="277" xfId="0" applyNumberFormat="1" applyFont="1" applyBorder="1" applyAlignment="1">
      <alignment horizontal="left" vertical="center" wrapText="1" indent="1"/>
    </xf>
    <xf numFmtId="49" fontId="24" fillId="0" borderId="287" xfId="0" applyNumberFormat="1" applyFont="1" applyFill="1" applyBorder="1" applyAlignment="1">
      <alignment horizontal="left" vertical="center" indent="1"/>
    </xf>
    <xf numFmtId="49" fontId="24" fillId="0" borderId="286" xfId="0" applyNumberFormat="1" applyFont="1" applyFill="1" applyBorder="1" applyAlignment="1">
      <alignment horizontal="left" vertical="center" indent="1"/>
    </xf>
    <xf numFmtId="49" fontId="24" fillId="0" borderId="288" xfId="0" applyNumberFormat="1" applyFont="1" applyFill="1" applyBorder="1" applyAlignment="1">
      <alignment horizontal="left" vertical="center" indent="1"/>
    </xf>
    <xf numFmtId="49" fontId="24" fillId="8" borderId="289" xfId="0" applyNumberFormat="1" applyFont="1" applyFill="1" applyBorder="1" applyAlignment="1">
      <alignment horizontal="center" vertical="center"/>
    </xf>
    <xf numFmtId="49" fontId="24" fillId="0" borderId="287" xfId="0" applyNumberFormat="1" applyFont="1" applyFill="1" applyBorder="1" applyAlignment="1">
      <alignment horizontal="center" vertical="center"/>
    </xf>
    <xf numFmtId="49" fontId="24" fillId="0" borderId="286" xfId="0" applyNumberFormat="1" applyFont="1" applyFill="1" applyBorder="1" applyAlignment="1">
      <alignment horizontal="center" vertical="center"/>
    </xf>
    <xf numFmtId="49" fontId="24" fillId="0" borderId="288" xfId="0" applyNumberFormat="1" applyFont="1" applyFill="1" applyBorder="1" applyAlignment="1">
      <alignment horizontal="center" vertical="center"/>
    </xf>
    <xf numFmtId="0" fontId="143" fillId="0" borderId="428" xfId="0" applyFont="1" applyBorder="1" applyAlignment="1">
      <alignment horizontal="right" vertical="center" wrapText="1"/>
    </xf>
    <xf numFmtId="0" fontId="143" fillId="0" borderId="429" xfId="0" applyFont="1" applyBorder="1" applyAlignment="1">
      <alignment horizontal="right" vertical="center" wrapText="1"/>
    </xf>
    <xf numFmtId="0" fontId="143" fillId="0" borderId="430" xfId="0" applyFont="1" applyBorder="1" applyAlignment="1">
      <alignment horizontal="right" vertical="center" wrapText="1"/>
    </xf>
    <xf numFmtId="0" fontId="90" fillId="0" borderId="428" xfId="58" applyFont="1" applyBorder="1" applyAlignment="1">
      <alignment horizontal="right" vertical="center"/>
    </xf>
    <xf numFmtId="0" fontId="90" fillId="0" borderId="429" xfId="58" applyFont="1" applyBorder="1" applyAlignment="1">
      <alignment horizontal="right" vertical="center"/>
    </xf>
    <xf numFmtId="0" fontId="90" fillId="0" borderId="430" xfId="58" applyFont="1" applyBorder="1" applyAlignment="1">
      <alignment horizontal="right" vertical="center"/>
    </xf>
    <xf numFmtId="0" fontId="150" fillId="0" borderId="415" xfId="0" applyFont="1" applyBorder="1" applyAlignment="1">
      <alignment horizontal="center" vertical="center" wrapText="1"/>
    </xf>
    <xf numFmtId="0" fontId="150" fillId="0" borderId="416" xfId="0" applyFont="1" applyBorder="1" applyAlignment="1">
      <alignment horizontal="center" vertical="center" wrapText="1"/>
    </xf>
    <xf numFmtId="0" fontId="150" fillId="0" borderId="417" xfId="0" applyFont="1" applyBorder="1" applyAlignment="1">
      <alignment horizontal="center" vertical="center" wrapText="1"/>
    </xf>
    <xf numFmtId="0" fontId="228" fillId="0" borderId="418" xfId="0" applyFont="1" applyBorder="1" applyAlignment="1">
      <alignment horizontal="left" vertical="top" wrapText="1"/>
    </xf>
    <xf numFmtId="0" fontId="228" fillId="0" borderId="0" xfId="0" applyFont="1" applyBorder="1" applyAlignment="1">
      <alignment horizontal="left" vertical="top" wrapText="1"/>
    </xf>
    <xf numFmtId="0" fontId="228" fillId="0" borderId="419" xfId="0" applyFont="1" applyBorder="1" applyAlignment="1">
      <alignment horizontal="left" vertical="top" wrapText="1"/>
    </xf>
    <xf numFmtId="31" fontId="132" fillId="0" borderId="418" xfId="0" applyNumberFormat="1" applyFont="1" applyBorder="1" applyAlignment="1">
      <alignment horizontal="center" vertical="center" wrapText="1"/>
    </xf>
    <xf numFmtId="31" fontId="132" fillId="0" borderId="0" xfId="0" applyNumberFormat="1" applyFont="1" applyBorder="1" applyAlignment="1">
      <alignment horizontal="center" vertical="center" wrapText="1"/>
    </xf>
    <xf numFmtId="31" fontId="132" fillId="0" borderId="419" xfId="0" applyNumberFormat="1" applyFont="1" applyBorder="1" applyAlignment="1">
      <alignment horizontal="center" vertical="center" wrapText="1"/>
    </xf>
    <xf numFmtId="0" fontId="134" fillId="0" borderId="418" xfId="0" applyFont="1" applyBorder="1" applyAlignment="1">
      <alignment horizontal="justify" vertical="center" wrapText="1"/>
    </xf>
    <xf numFmtId="0" fontId="134" fillId="0" borderId="0" xfId="0" applyFont="1" applyBorder="1" applyAlignment="1">
      <alignment horizontal="justify" vertical="center" wrapText="1"/>
    </xf>
    <xf numFmtId="0" fontId="91" fillId="0" borderId="0" xfId="0" applyFont="1" applyBorder="1" applyAlignment="1">
      <alignment horizontal="center" vertical="center" wrapText="1"/>
    </xf>
    <xf numFmtId="0" fontId="187" fillId="0" borderId="189" xfId="0" applyFont="1" applyBorder="1" applyAlignment="1">
      <alignment horizontal="right" vertical="center" wrapText="1"/>
    </xf>
    <xf numFmtId="0" fontId="187" fillId="0" borderId="427" xfId="0" applyFont="1" applyBorder="1" applyAlignment="1">
      <alignment horizontal="right" vertical="center" wrapText="1"/>
    </xf>
    <xf numFmtId="0" fontId="132" fillId="0" borderId="0" xfId="0" applyFont="1" applyBorder="1" applyAlignment="1">
      <alignment horizontal="center" vertical="center" wrapText="1"/>
    </xf>
    <xf numFmtId="0" fontId="134" fillId="0" borderId="418" xfId="0" applyFont="1" applyBorder="1" applyAlignment="1">
      <alignment horizontal="left" vertical="center" wrapText="1"/>
    </xf>
    <xf numFmtId="0" fontId="134" fillId="0" borderId="0" xfId="0" applyFont="1" applyBorder="1" applyAlignment="1">
      <alignment horizontal="left" vertical="center" wrapText="1"/>
    </xf>
    <xf numFmtId="0" fontId="134" fillId="0" borderId="419" xfId="0" applyFont="1" applyBorder="1" applyAlignment="1">
      <alignment horizontal="left" vertical="center" wrapText="1"/>
    </xf>
    <xf numFmtId="0" fontId="134" fillId="15" borderId="420" xfId="0" applyFont="1" applyFill="1" applyBorder="1" applyAlignment="1">
      <alignment horizontal="center" vertical="center" wrapText="1"/>
    </xf>
    <xf numFmtId="0" fontId="134" fillId="15" borderId="321" xfId="0" applyFont="1" applyFill="1" applyBorder="1" applyAlignment="1">
      <alignment horizontal="center" vertical="center" wrapText="1"/>
    </xf>
    <xf numFmtId="0" fontId="88" fillId="15" borderId="420" xfId="0" applyFont="1" applyFill="1" applyBorder="1" applyAlignment="1">
      <alignment horizontal="center" vertical="center" wrapText="1"/>
    </xf>
    <xf numFmtId="0" fontId="88" fillId="15" borderId="321" xfId="0" applyFont="1" applyFill="1" applyBorder="1" applyAlignment="1">
      <alignment horizontal="center" vertical="center" wrapText="1"/>
    </xf>
    <xf numFmtId="0" fontId="88" fillId="0" borderId="321" xfId="0" applyFont="1" applyBorder="1" applyAlignment="1">
      <alignment horizontal="center" vertical="center" wrapText="1"/>
    </xf>
    <xf numFmtId="0" fontId="88" fillId="0" borderId="421" xfId="0" applyFont="1" applyBorder="1" applyAlignment="1">
      <alignment horizontal="center" vertical="center" wrapText="1"/>
    </xf>
    <xf numFmtId="0" fontId="227" fillId="0" borderId="321" xfId="0" applyFont="1" applyBorder="1" applyAlignment="1">
      <alignment horizontal="center" vertical="center" wrapText="1"/>
    </xf>
    <xf numFmtId="0" fontId="134" fillId="0" borderId="321" xfId="0" applyFont="1" applyBorder="1" applyAlignment="1">
      <alignment horizontal="center" vertical="center" wrapText="1"/>
    </xf>
    <xf numFmtId="0" fontId="134" fillId="0" borderId="322" xfId="0" applyFont="1" applyFill="1" applyBorder="1" applyAlignment="1">
      <alignment horizontal="center" vertical="center" wrapText="1"/>
    </xf>
    <xf numFmtId="0" fontId="134" fillId="0" borderId="382" xfId="0" applyFont="1" applyFill="1" applyBorder="1" applyAlignment="1">
      <alignment horizontal="center" vertical="center" wrapText="1"/>
    </xf>
    <xf numFmtId="0" fontId="134" fillId="0" borderId="426" xfId="0" applyFont="1" applyFill="1" applyBorder="1" applyAlignment="1">
      <alignment horizontal="center" vertical="center" wrapText="1"/>
    </xf>
    <xf numFmtId="0" fontId="91" fillId="0" borderId="418" xfId="0" applyFont="1" applyBorder="1" applyAlignment="1">
      <alignment horizontal="left" wrapText="1"/>
    </xf>
    <xf numFmtId="0" fontId="91" fillId="0" borderId="0" xfId="0" applyFont="1" applyBorder="1" applyAlignment="1">
      <alignment horizontal="left" wrapText="1"/>
    </xf>
    <xf numFmtId="0" fontId="91" fillId="0" borderId="419" xfId="0" applyFont="1" applyBorder="1" applyAlignment="1">
      <alignment horizontal="left" wrapText="1"/>
    </xf>
    <xf numFmtId="0" fontId="134" fillId="0" borderId="421" xfId="0" applyFont="1" applyBorder="1" applyAlignment="1">
      <alignment horizontal="center" vertical="center" wrapText="1"/>
    </xf>
    <xf numFmtId="0" fontId="134" fillId="0" borderId="372" xfId="0" applyFont="1" applyBorder="1" applyAlignment="1">
      <alignment horizontal="left" vertical="center" wrapText="1"/>
    </xf>
    <xf numFmtId="0" fontId="134" fillId="15" borderId="425" xfId="0" applyFont="1" applyFill="1" applyBorder="1" applyAlignment="1">
      <alignment horizontal="center" vertical="center" wrapText="1"/>
    </xf>
    <xf numFmtId="0" fontId="134" fillId="15" borderId="382" xfId="0" applyFont="1" applyFill="1" applyBorder="1" applyAlignment="1">
      <alignment horizontal="center" vertical="center" wrapText="1"/>
    </xf>
    <xf numFmtId="0" fontId="134" fillId="15" borderId="323" xfId="0" applyFont="1" applyFill="1" applyBorder="1" applyAlignment="1">
      <alignment horizontal="center" vertical="center" wrapText="1"/>
    </xf>
    <xf numFmtId="0" fontId="80" fillId="0" borderId="322" xfId="0" applyFont="1" applyFill="1" applyBorder="1" applyAlignment="1">
      <alignment horizontal="center" vertical="center"/>
    </xf>
    <xf numFmtId="0" fontId="80" fillId="0" borderId="382" xfId="0" applyFont="1" applyFill="1" applyBorder="1" applyAlignment="1">
      <alignment horizontal="center" vertical="center"/>
    </xf>
    <xf numFmtId="0" fontId="80" fillId="0" borderId="323" xfId="0" applyFont="1" applyFill="1" applyBorder="1" applyAlignment="1">
      <alignment horizontal="center" vertical="center"/>
    </xf>
    <xf numFmtId="0" fontId="80" fillId="0" borderId="321" xfId="0" applyFont="1" applyFill="1" applyBorder="1" applyAlignment="1">
      <alignment horizontal="center" vertical="center"/>
    </xf>
    <xf numFmtId="0" fontId="80" fillId="0" borderId="421" xfId="0" applyFont="1" applyFill="1" applyBorder="1" applyAlignment="1">
      <alignment horizontal="center" vertical="center"/>
    </xf>
    <xf numFmtId="0" fontId="134" fillId="0" borderId="374" xfId="0" applyFont="1" applyBorder="1" applyAlignment="1">
      <alignment horizontal="left" vertical="center" wrapText="1"/>
    </xf>
    <xf numFmtId="0" fontId="134" fillId="0" borderId="381" xfId="0" applyFont="1" applyBorder="1" applyAlignment="1">
      <alignment horizontal="center" vertical="center" wrapText="1"/>
    </xf>
    <xf numFmtId="0" fontId="134" fillId="0" borderId="326" xfId="0" applyFont="1" applyBorder="1" applyAlignment="1">
      <alignment horizontal="center" vertical="center" wrapText="1"/>
    </xf>
    <xf numFmtId="0" fontId="134" fillId="0" borderId="380" xfId="0" applyFont="1" applyBorder="1" applyAlignment="1">
      <alignment horizontal="center" vertical="center" wrapText="1"/>
    </xf>
    <xf numFmtId="0" fontId="134" fillId="0" borderId="377" xfId="0" applyFont="1" applyBorder="1" applyAlignment="1">
      <alignment horizontal="center" vertical="center" wrapText="1"/>
    </xf>
    <xf numFmtId="0" fontId="134" fillId="0" borderId="376" xfId="0" applyFont="1" applyBorder="1" applyAlignment="1">
      <alignment horizontal="center" vertical="center" wrapText="1"/>
    </xf>
    <xf numFmtId="0" fontId="134" fillId="0" borderId="375" xfId="0" applyFont="1" applyBorder="1" applyAlignment="1">
      <alignment horizontal="center" vertical="center" wrapText="1"/>
    </xf>
    <xf numFmtId="214" fontId="134" fillId="0" borderId="324" xfId="0" applyNumberFormat="1" applyFont="1" applyBorder="1" applyAlignment="1">
      <alignment horizontal="center" vertical="center" wrapText="1"/>
    </xf>
    <xf numFmtId="214" fontId="134" fillId="0" borderId="325" xfId="0" applyNumberFormat="1" applyFont="1" applyBorder="1" applyAlignment="1">
      <alignment horizontal="center" vertical="center" wrapText="1"/>
    </xf>
    <xf numFmtId="0" fontId="134" fillId="0" borderId="321" xfId="0" applyNumberFormat="1" applyFont="1" applyBorder="1" applyAlignment="1">
      <alignment horizontal="center" vertical="center" wrapText="1"/>
    </xf>
    <xf numFmtId="41" fontId="134" fillId="0" borderId="321" xfId="0" applyNumberFormat="1" applyFont="1" applyBorder="1" applyAlignment="1">
      <alignment horizontal="left" vertical="center" wrapText="1"/>
    </xf>
    <xf numFmtId="0" fontId="134" fillId="15" borderId="322" xfId="0" applyFont="1" applyFill="1" applyBorder="1" applyAlignment="1">
      <alignment horizontal="center" vertical="center" wrapText="1"/>
    </xf>
    <xf numFmtId="0" fontId="134" fillId="15" borderId="421" xfId="0" applyFont="1" applyFill="1" applyBorder="1" applyAlignment="1">
      <alignment horizontal="center" vertical="center" wrapText="1"/>
    </xf>
    <xf numFmtId="0" fontId="88" fillId="15" borderId="425" xfId="58" applyFont="1" applyFill="1" applyBorder="1" applyAlignment="1">
      <alignment horizontal="left" vertical="center" indent="1"/>
    </xf>
    <xf numFmtId="0" fontId="88" fillId="15" borderId="382" xfId="58" applyFont="1" applyFill="1" applyBorder="1" applyAlignment="1">
      <alignment horizontal="left" vertical="center" indent="1"/>
    </xf>
    <xf numFmtId="0" fontId="88" fillId="15" borderId="426" xfId="58" applyFont="1" applyFill="1" applyBorder="1" applyAlignment="1">
      <alignment horizontal="left" vertical="center" indent="1"/>
    </xf>
    <xf numFmtId="49" fontId="88" fillId="0" borderId="442" xfId="58" applyNumberFormat="1" applyFont="1" applyBorder="1" applyAlignment="1">
      <alignment horizontal="center" vertical="center" wrapText="1"/>
    </xf>
    <xf numFmtId="49" fontId="88" fillId="0" borderId="440" xfId="58" applyNumberFormat="1" applyFont="1" applyBorder="1" applyAlignment="1">
      <alignment horizontal="center" vertical="center" wrapText="1"/>
    </xf>
    <xf numFmtId="49" fontId="88" fillId="0" borderId="444" xfId="58" applyNumberFormat="1" applyFont="1" applyBorder="1" applyAlignment="1">
      <alignment horizontal="center" vertical="center" wrapText="1"/>
    </xf>
    <xf numFmtId="0" fontId="143" fillId="0" borderId="418" xfId="0" applyFont="1" applyBorder="1" applyAlignment="1">
      <alignment horizontal="left" vertical="center" wrapText="1"/>
    </xf>
    <xf numFmtId="0" fontId="143" fillId="0" borderId="0" xfId="0" applyFont="1" applyBorder="1" applyAlignment="1">
      <alignment horizontal="left" vertical="center" wrapText="1"/>
    </xf>
    <xf numFmtId="0" fontId="143" fillId="0" borderId="419" xfId="0" applyFont="1" applyBorder="1" applyAlignment="1">
      <alignment horizontal="left" vertical="center" wrapText="1"/>
    </xf>
    <xf numFmtId="0" fontId="132" fillId="0" borderId="422" xfId="0" applyFont="1" applyBorder="1" applyAlignment="1">
      <alignment horizontal="left" wrapText="1"/>
    </xf>
    <xf numFmtId="0" fontId="132" fillId="0" borderId="376" xfId="0" applyFont="1" applyBorder="1" applyAlignment="1">
      <alignment horizontal="left" wrapText="1"/>
    </xf>
    <xf numFmtId="0" fontId="225" fillId="23" borderId="0" xfId="44" applyFont="1" applyFill="1" applyBorder="1" applyAlignment="1">
      <alignment horizontal="center" vertical="center"/>
    </xf>
    <xf numFmtId="0" fontId="226" fillId="23" borderId="0" xfId="44" applyFont="1" applyFill="1" applyBorder="1" applyAlignment="1">
      <alignment horizontal="center" vertical="center"/>
    </xf>
    <xf numFmtId="0" fontId="226" fillId="23" borderId="419" xfId="44" applyFont="1" applyFill="1" applyBorder="1" applyAlignment="1">
      <alignment horizontal="center" vertical="center"/>
    </xf>
    <xf numFmtId="0" fontId="229" fillId="0" borderId="392" xfId="0" applyFont="1" applyBorder="1" applyAlignment="1">
      <alignment horizontal="center" vertical="center"/>
    </xf>
    <xf numFmtId="0" fontId="89" fillId="0" borderId="393" xfId="0" applyFont="1" applyBorder="1" applyAlignment="1">
      <alignment horizontal="center" vertical="center"/>
    </xf>
    <xf numFmtId="0" fontId="88" fillId="0" borderId="387" xfId="58" applyNumberFormat="1" applyFont="1" applyBorder="1" applyAlignment="1">
      <alignment horizontal="left" vertical="center" indent="1"/>
    </xf>
    <xf numFmtId="0" fontId="88" fillId="0" borderId="436" xfId="58" applyNumberFormat="1" applyFont="1" applyBorder="1" applyAlignment="1">
      <alignment horizontal="left" vertical="center" indent="1"/>
    </xf>
    <xf numFmtId="0" fontId="88" fillId="15" borderId="422" xfId="58" applyFont="1" applyFill="1" applyBorder="1" applyAlignment="1">
      <alignment horizontal="left" vertical="center" indent="1"/>
    </xf>
    <xf numFmtId="0" fontId="88" fillId="15" borderId="376" xfId="58" applyFont="1" applyFill="1" applyBorder="1" applyAlignment="1">
      <alignment horizontal="left" vertical="center" indent="1"/>
    </xf>
    <xf numFmtId="0" fontId="88" fillId="15" borderId="437" xfId="58" applyFont="1" applyFill="1" applyBorder="1" applyAlignment="1">
      <alignment horizontal="left" vertical="center" indent="1"/>
    </xf>
    <xf numFmtId="49" fontId="88" fillId="0" borderId="438" xfId="58" applyNumberFormat="1" applyFont="1" applyBorder="1" applyAlignment="1">
      <alignment horizontal="center" vertical="center" wrapText="1"/>
    </xf>
    <xf numFmtId="49" fontId="88" fillId="0" borderId="395" xfId="58" applyNumberFormat="1" applyFont="1" applyBorder="1" applyAlignment="1">
      <alignment horizontal="left" vertical="top" wrapText="1"/>
    </xf>
    <xf numFmtId="49" fontId="88" fillId="0" borderId="439" xfId="58" applyNumberFormat="1" applyFont="1" applyBorder="1" applyAlignment="1">
      <alignment horizontal="left" vertical="top" wrapText="1"/>
    </xf>
    <xf numFmtId="49" fontId="88" fillId="0" borderId="396" xfId="58" applyNumberFormat="1" applyFont="1" applyBorder="1" applyAlignment="1">
      <alignment horizontal="left" vertical="top" wrapText="1"/>
    </xf>
    <xf numFmtId="49" fontId="88" fillId="0" borderId="441" xfId="58" applyNumberFormat="1" applyFont="1" applyBorder="1" applyAlignment="1">
      <alignment horizontal="left" vertical="top" wrapText="1"/>
    </xf>
    <xf numFmtId="0" fontId="88" fillId="0" borderId="387" xfId="58" applyFont="1" applyBorder="1">
      <alignment vertical="center"/>
    </xf>
    <xf numFmtId="0" fontId="88" fillId="0" borderId="436" xfId="58" applyFont="1" applyBorder="1">
      <alignment vertical="center"/>
    </xf>
    <xf numFmtId="0" fontId="88" fillId="0" borderId="418" xfId="0" applyFont="1" applyBorder="1" applyAlignment="1">
      <alignment horizontal="left" vertical="top"/>
    </xf>
    <xf numFmtId="0" fontId="88" fillId="0" borderId="0" xfId="0" applyFont="1" applyBorder="1" applyAlignment="1">
      <alignment horizontal="left" vertical="top"/>
    </xf>
    <xf numFmtId="0" fontId="88" fillId="0" borderId="419" xfId="0" applyFont="1" applyBorder="1" applyAlignment="1">
      <alignment horizontal="left" vertical="top"/>
    </xf>
    <xf numFmtId="0" fontId="88" fillId="0" borderId="431" xfId="0" applyFont="1" applyBorder="1" applyAlignment="1">
      <alignment horizontal="left" vertical="top"/>
    </xf>
    <xf numFmtId="0" fontId="88" fillId="0" borderId="384" xfId="0" applyFont="1" applyBorder="1" applyAlignment="1">
      <alignment horizontal="left" vertical="top"/>
    </xf>
    <xf numFmtId="0" fontId="88" fillId="0" borderId="432" xfId="0" applyFont="1" applyBorder="1" applyAlignment="1">
      <alignment horizontal="left" vertical="top"/>
    </xf>
    <xf numFmtId="49" fontId="88" fillId="0" borderId="397" xfId="58" applyNumberFormat="1" applyFont="1" applyBorder="1" applyAlignment="1">
      <alignment horizontal="left" vertical="top" wrapText="1"/>
    </xf>
    <xf numFmtId="49" fontId="88" fillId="0" borderId="443" xfId="58" applyNumberFormat="1" applyFont="1" applyBorder="1" applyAlignment="1">
      <alignment horizontal="left" vertical="top" wrapText="1"/>
    </xf>
    <xf numFmtId="49" fontId="88" fillId="0" borderId="398" xfId="58" applyNumberFormat="1" applyFont="1" applyBorder="1" applyAlignment="1">
      <alignment horizontal="left" vertical="top" wrapText="1"/>
    </xf>
    <xf numFmtId="49" fontId="88" fillId="0" borderId="445" xfId="58" applyNumberFormat="1" applyFont="1" applyBorder="1" applyAlignment="1">
      <alignment horizontal="left" vertical="top" wrapText="1"/>
    </xf>
    <xf numFmtId="0" fontId="91" fillId="0" borderId="450" xfId="0" applyFont="1" applyBorder="1" applyAlignment="1">
      <alignment horizontal="left" vertical="center" indent="1"/>
    </xf>
    <xf numFmtId="0" fontId="91" fillId="0" borderId="394" xfId="0" applyFont="1" applyBorder="1" applyAlignment="1">
      <alignment horizontal="left" vertical="center" indent="1"/>
    </xf>
    <xf numFmtId="0" fontId="91" fillId="0" borderId="451" xfId="0" applyFont="1" applyBorder="1" applyAlignment="1">
      <alignment horizontal="left" vertical="center" indent="1"/>
    </xf>
    <xf numFmtId="0" fontId="88" fillId="0" borderId="418" xfId="0" applyFont="1" applyBorder="1" applyAlignment="1">
      <alignment horizontal="left" vertical="center" indent="1"/>
    </xf>
    <xf numFmtId="0" fontId="88" fillId="0" borderId="0" xfId="0" applyFont="1" applyBorder="1" applyAlignment="1">
      <alignment horizontal="left" vertical="center" indent="1"/>
    </xf>
    <xf numFmtId="0" fontId="95" fillId="0" borderId="0" xfId="0" applyFont="1" applyBorder="1" applyAlignment="1">
      <alignment vertical="center"/>
    </xf>
    <xf numFmtId="0" fontId="95" fillId="0" borderId="419" xfId="0" applyFont="1" applyBorder="1" applyAlignment="1">
      <alignment vertical="center"/>
    </xf>
    <xf numFmtId="0" fontId="88" fillId="15" borderId="436" xfId="0" applyFont="1" applyFill="1" applyBorder="1" applyAlignment="1">
      <alignment horizontal="center" vertical="center" wrapText="1"/>
    </xf>
    <xf numFmtId="0" fontId="151" fillId="0" borderId="415" xfId="58" applyFont="1" applyBorder="1" applyAlignment="1">
      <alignment horizontal="center" vertical="center"/>
    </xf>
    <xf numFmtId="0" fontId="151" fillId="0" borderId="416" xfId="58" applyFont="1" applyBorder="1" applyAlignment="1">
      <alignment horizontal="center" vertical="center"/>
    </xf>
    <xf numFmtId="0" fontId="151" fillId="0" borderId="417" xfId="58" applyFont="1" applyBorder="1" applyAlignment="1">
      <alignment horizontal="center" vertical="center"/>
    </xf>
    <xf numFmtId="0" fontId="151" fillId="0" borderId="415" xfId="0" applyFont="1" applyBorder="1" applyAlignment="1">
      <alignment horizontal="center" vertical="center" wrapText="1"/>
    </xf>
    <xf numFmtId="0" fontId="151" fillId="0" borderId="416" xfId="0" applyFont="1" applyBorder="1" applyAlignment="1">
      <alignment horizontal="center" vertical="center" wrapText="1"/>
    </xf>
    <xf numFmtId="0" fontId="151" fillId="0" borderId="417" xfId="0" applyFont="1" applyBorder="1" applyAlignment="1">
      <alignment horizontal="center" vertical="center" wrapText="1"/>
    </xf>
    <xf numFmtId="0" fontId="151" fillId="0" borderId="431" xfId="0" applyFont="1" applyBorder="1" applyAlignment="1">
      <alignment horizontal="center" vertical="center" wrapText="1"/>
    </xf>
    <xf numFmtId="0" fontId="151" fillId="0" borderId="384" xfId="0" applyFont="1" applyBorder="1" applyAlignment="1">
      <alignment horizontal="center" vertical="center" wrapText="1"/>
    </xf>
    <xf numFmtId="0" fontId="151" fillId="0" borderId="432" xfId="0" applyFont="1" applyBorder="1" applyAlignment="1">
      <alignment horizontal="center" vertical="center" wrapText="1"/>
    </xf>
    <xf numFmtId="0" fontId="88" fillId="15" borderId="433" xfId="58" applyFont="1" applyFill="1" applyBorder="1" applyAlignment="1">
      <alignment horizontal="left" vertical="center" indent="1"/>
    </xf>
    <xf numFmtId="0" fontId="88" fillId="0" borderId="386" xfId="58" applyFont="1" applyBorder="1" applyAlignment="1">
      <alignment horizontal="left" vertical="center" indent="1"/>
    </xf>
    <xf numFmtId="0" fontId="88" fillId="0" borderId="434" xfId="58" applyFont="1" applyBorder="1" applyAlignment="1">
      <alignment horizontal="left" vertical="center" indent="1"/>
    </xf>
    <xf numFmtId="0" fontId="88" fillId="15" borderId="433" xfId="0" applyFont="1" applyFill="1" applyBorder="1" applyAlignment="1">
      <alignment horizontal="center" vertical="center" wrapText="1"/>
    </xf>
    <xf numFmtId="0" fontId="80" fillId="15" borderId="388" xfId="0" applyFont="1" applyFill="1" applyBorder="1" applyAlignment="1">
      <alignment horizontal="center" vertical="center" wrapText="1"/>
    </xf>
    <xf numFmtId="0" fontId="80" fillId="15" borderId="388" xfId="0" applyFont="1" applyFill="1" applyBorder="1" applyAlignment="1">
      <alignment horizontal="center" vertical="center"/>
    </xf>
    <xf numFmtId="0" fontId="80" fillId="15" borderId="391" xfId="0" applyFont="1" applyFill="1" applyBorder="1" applyAlignment="1">
      <alignment horizontal="center" vertical="center"/>
    </xf>
    <xf numFmtId="0" fontId="121" fillId="15" borderId="388" xfId="0" applyFont="1" applyFill="1" applyBorder="1" applyAlignment="1">
      <alignment horizontal="center" vertical="center" wrapText="1"/>
    </xf>
    <xf numFmtId="0" fontId="121" fillId="15" borderId="391" xfId="0" applyFont="1" applyFill="1" applyBorder="1" applyAlignment="1">
      <alignment horizontal="center" vertical="center"/>
    </xf>
    <xf numFmtId="0" fontId="88" fillId="15" borderId="387" xfId="0" applyFont="1" applyFill="1" applyBorder="1" applyAlignment="1">
      <alignment horizontal="center" vertical="center" wrapText="1"/>
    </xf>
    <xf numFmtId="0" fontId="88" fillId="0" borderId="390" xfId="58" applyFont="1" applyBorder="1" applyAlignment="1">
      <alignment horizontal="left" vertical="center" indent="1"/>
    </xf>
    <xf numFmtId="0" fontId="88" fillId="0" borderId="435" xfId="58" applyFont="1" applyBorder="1" applyAlignment="1">
      <alignment horizontal="left" vertical="center" indent="1"/>
    </xf>
    <xf numFmtId="0" fontId="229" fillId="0" borderId="321" xfId="0" applyFont="1" applyFill="1" applyBorder="1" applyAlignment="1">
      <alignment horizontal="center" vertical="center" wrapText="1"/>
    </xf>
    <xf numFmtId="0" fontId="134" fillId="0" borderId="419" xfId="0" applyFont="1" applyBorder="1" applyAlignment="1">
      <alignment horizontal="justify" vertical="center" wrapText="1"/>
    </xf>
    <xf numFmtId="0" fontId="132" fillId="0" borderId="418" xfId="0" applyFont="1" applyBorder="1" applyAlignment="1">
      <alignment horizontal="left" wrapText="1"/>
    </xf>
    <xf numFmtId="0" fontId="132" fillId="0" borderId="0" xfId="0" applyFont="1" applyBorder="1" applyAlignment="1">
      <alignment horizontal="left" wrapText="1"/>
    </xf>
    <xf numFmtId="0" fontId="132" fillId="0" borderId="419" xfId="0" applyFont="1" applyBorder="1" applyAlignment="1">
      <alignment horizontal="left" wrapText="1"/>
    </xf>
    <xf numFmtId="0" fontId="134" fillId="0" borderId="321" xfId="0" applyFont="1" applyFill="1" applyBorder="1" applyAlignment="1">
      <alignment horizontal="center" vertical="center" wrapText="1"/>
    </xf>
    <xf numFmtId="0" fontId="91" fillId="0" borderId="452" xfId="0" applyFont="1" applyBorder="1" applyAlignment="1">
      <alignment horizontal="right" vertical="center"/>
    </xf>
    <xf numFmtId="0" fontId="91" fillId="0" borderId="453" xfId="0" applyFont="1" applyBorder="1" applyAlignment="1">
      <alignment horizontal="right" vertical="center"/>
    </xf>
    <xf numFmtId="0" fontId="91" fillId="0" borderId="454" xfId="0" applyFont="1" applyBorder="1" applyAlignment="1">
      <alignment horizontal="right" vertical="center"/>
    </xf>
    <xf numFmtId="0" fontId="88" fillId="0" borderId="418" xfId="0" applyFont="1" applyBorder="1" applyAlignment="1">
      <alignment horizontal="left" vertical="top" wrapText="1"/>
    </xf>
    <xf numFmtId="0" fontId="88" fillId="0" borderId="0" xfId="0" applyFont="1" applyBorder="1" applyAlignment="1">
      <alignment horizontal="left" vertical="top" wrapText="1"/>
    </xf>
    <xf numFmtId="0" fontId="88" fillId="0" borderId="419" xfId="0" applyFont="1" applyBorder="1" applyAlignment="1">
      <alignment horizontal="left" vertical="top" wrapText="1"/>
    </xf>
    <xf numFmtId="0" fontId="88" fillId="0" borderId="431" xfId="0" applyFont="1" applyBorder="1" applyAlignment="1">
      <alignment horizontal="left" vertical="top" wrapText="1"/>
    </xf>
    <xf numFmtId="0" fontId="88" fillId="0" borderId="384" xfId="0" applyFont="1" applyBorder="1" applyAlignment="1">
      <alignment horizontal="left" vertical="top" wrapText="1"/>
    </xf>
    <xf numFmtId="0" fontId="88" fillId="0" borderId="432" xfId="0" applyFont="1" applyBorder="1" applyAlignment="1">
      <alignment horizontal="left" vertical="top" wrapText="1"/>
    </xf>
    <xf numFmtId="0" fontId="88" fillId="0" borderId="418" xfId="0" quotePrefix="1" applyFont="1" applyBorder="1" applyAlignment="1">
      <alignment horizontal="left" vertical="top" wrapText="1"/>
    </xf>
    <xf numFmtId="0" fontId="88" fillId="0" borderId="0" xfId="0" quotePrefix="1" applyFont="1" applyBorder="1" applyAlignment="1">
      <alignment horizontal="left" vertical="top" wrapText="1"/>
    </xf>
    <xf numFmtId="0" fontId="88" fillId="0" borderId="419" xfId="0" quotePrefix="1" applyFont="1" applyBorder="1" applyAlignment="1">
      <alignment horizontal="left" vertical="top" wrapText="1"/>
    </xf>
    <xf numFmtId="0" fontId="88" fillId="0" borderId="422" xfId="0" quotePrefix="1" applyFont="1" applyBorder="1" applyAlignment="1">
      <alignment horizontal="left" vertical="top" wrapText="1"/>
    </xf>
    <xf numFmtId="0" fontId="88" fillId="0" borderId="376" xfId="0" quotePrefix="1" applyFont="1" applyBorder="1" applyAlignment="1">
      <alignment horizontal="left" vertical="top" wrapText="1"/>
    </xf>
    <xf numFmtId="0" fontId="88" fillId="0" borderId="437" xfId="0" quotePrefix="1" applyFont="1" applyBorder="1" applyAlignment="1">
      <alignment horizontal="left" vertical="top" wrapText="1"/>
    </xf>
    <xf numFmtId="0" fontId="91" fillId="0" borderId="418" xfId="0" applyFont="1" applyBorder="1" applyAlignment="1">
      <alignment horizontal="left" vertical="center" indent="1"/>
    </xf>
    <xf numFmtId="0" fontId="91" fillId="0" borderId="0" xfId="0" applyFont="1" applyBorder="1" applyAlignment="1">
      <alignment horizontal="left" vertical="center" indent="1"/>
    </xf>
    <xf numFmtId="0" fontId="91" fillId="0" borderId="419" xfId="0" applyFont="1" applyBorder="1" applyAlignment="1">
      <alignment horizontal="left" vertical="center" indent="1"/>
    </xf>
    <xf numFmtId="0" fontId="88" fillId="0" borderId="431" xfId="0" quotePrefix="1" applyFont="1" applyBorder="1" applyAlignment="1">
      <alignment horizontal="left" vertical="top" wrapText="1"/>
    </xf>
    <xf numFmtId="0" fontId="88" fillId="0" borderId="384" xfId="0" quotePrefix="1" applyFont="1" applyBorder="1" applyAlignment="1">
      <alignment horizontal="left" vertical="top" wrapText="1"/>
    </xf>
    <xf numFmtId="0" fontId="88" fillId="0" borderId="432" xfId="0" quotePrefix="1" applyFont="1" applyBorder="1" applyAlignment="1">
      <alignment horizontal="left" vertical="top" wrapText="1"/>
    </xf>
    <xf numFmtId="0" fontId="90" fillId="0" borderId="377" xfId="58" applyFont="1" applyBorder="1" applyAlignment="1">
      <alignment horizontal="right" vertical="center"/>
    </xf>
    <xf numFmtId="0" fontId="90" fillId="0" borderId="376" xfId="58" applyFont="1" applyBorder="1" applyAlignment="1">
      <alignment horizontal="right" vertical="center"/>
    </xf>
    <xf numFmtId="0" fontId="90" fillId="0" borderId="375" xfId="58" applyFont="1" applyBorder="1" applyAlignment="1">
      <alignment horizontal="right" vertical="center"/>
    </xf>
    <xf numFmtId="0" fontId="90" fillId="0" borderId="455" xfId="58" applyFont="1" applyBorder="1" applyAlignment="1">
      <alignment horizontal="right" vertical="center"/>
    </xf>
    <xf numFmtId="0" fontId="90" fillId="0" borderId="456" xfId="58" applyFont="1" applyBorder="1" applyAlignment="1">
      <alignment horizontal="right" vertical="center"/>
    </xf>
    <xf numFmtId="0" fontId="212" fillId="0" borderId="31" xfId="58" applyFont="1" applyFill="1" applyBorder="1" applyAlignment="1">
      <alignment horizontal="right" vertical="center"/>
    </xf>
    <xf numFmtId="0" fontId="212" fillId="0" borderId="400" xfId="58" applyFont="1" applyFill="1" applyBorder="1" applyAlignment="1">
      <alignment horizontal="right" vertical="center"/>
    </xf>
    <xf numFmtId="0" fontId="88" fillId="0" borderId="379" xfId="58" quotePrefix="1" applyFont="1" applyFill="1" applyBorder="1" applyAlignment="1">
      <alignment horizontal="center" vertical="top"/>
    </xf>
    <xf numFmtId="0" fontId="88" fillId="0" borderId="0" xfId="58" quotePrefix="1" applyFont="1" applyFill="1" applyBorder="1" applyAlignment="1">
      <alignment horizontal="center" vertical="top"/>
    </xf>
    <xf numFmtId="0" fontId="88" fillId="0" borderId="378" xfId="58" quotePrefix="1" applyFont="1" applyFill="1" applyBorder="1" applyAlignment="1">
      <alignment horizontal="center" vertical="top"/>
    </xf>
    <xf numFmtId="178" fontId="88" fillId="0" borderId="379" xfId="58" quotePrefix="1" applyNumberFormat="1" applyFont="1" applyFill="1" applyBorder="1" applyAlignment="1">
      <alignment horizontal="center" vertical="center"/>
    </xf>
    <xf numFmtId="178" fontId="88" fillId="0" borderId="0" xfId="58" quotePrefix="1" applyNumberFormat="1" applyFont="1" applyFill="1" applyBorder="1" applyAlignment="1">
      <alignment horizontal="center" vertical="center"/>
    </xf>
    <xf numFmtId="178" fontId="88" fillId="0" borderId="378" xfId="58" quotePrefix="1" applyNumberFormat="1" applyFont="1" applyFill="1" applyBorder="1" applyAlignment="1">
      <alignment horizontal="center" vertical="center"/>
    </xf>
    <xf numFmtId="0" fontId="212" fillId="0" borderId="189" xfId="58" applyFont="1" applyFill="1" applyBorder="1" applyAlignment="1">
      <alignment horizontal="right" vertical="center"/>
    </xf>
    <xf numFmtId="0" fontId="212" fillId="0" borderId="383" xfId="58" applyFont="1" applyFill="1" applyBorder="1" applyAlignment="1">
      <alignment horizontal="right" vertical="center"/>
    </xf>
    <xf numFmtId="0" fontId="88" fillId="0" borderId="321" xfId="58" quotePrefix="1" applyFont="1" applyFill="1" applyBorder="1" applyAlignment="1">
      <alignment horizontal="center" vertical="top"/>
    </xf>
    <xf numFmtId="0" fontId="91" fillId="0" borderId="321" xfId="58" quotePrefix="1" applyFont="1" applyFill="1" applyBorder="1" applyAlignment="1">
      <alignment horizontal="center" vertical="center"/>
    </xf>
    <xf numFmtId="0" fontId="91" fillId="0" borderId="324" xfId="58" quotePrefix="1" applyFont="1" applyFill="1" applyBorder="1" applyAlignment="1">
      <alignment horizontal="left" vertical="center"/>
    </xf>
    <xf numFmtId="0" fontId="88" fillId="0" borderId="325" xfId="58" applyFont="1" applyFill="1" applyBorder="1" applyAlignment="1">
      <alignment horizontal="left" vertical="center"/>
    </xf>
    <xf numFmtId="0" fontId="88" fillId="0" borderId="321" xfId="58" applyFont="1" applyFill="1" applyBorder="1" applyAlignment="1">
      <alignment horizontal="left" vertical="center"/>
    </xf>
    <xf numFmtId="0" fontId="88" fillId="0" borderId="379" xfId="58" applyFont="1" applyFill="1" applyBorder="1" applyAlignment="1">
      <alignment horizontal="left" vertical="center"/>
    </xf>
    <xf numFmtId="0" fontId="88" fillId="0" borderId="0" xfId="58" applyFont="1" applyFill="1" applyBorder="1" applyAlignment="1">
      <alignment horizontal="left" vertical="center"/>
    </xf>
    <xf numFmtId="0" fontId="88" fillId="0" borderId="378" xfId="58" applyFont="1" applyFill="1" applyBorder="1" applyAlignment="1">
      <alignment horizontal="left" vertical="center"/>
    </xf>
    <xf numFmtId="0" fontId="88" fillId="0" borderId="377" xfId="58" applyFont="1" applyFill="1" applyBorder="1" applyAlignment="1">
      <alignment horizontal="left" vertical="center"/>
    </xf>
    <xf numFmtId="0" fontId="88" fillId="0" borderId="376" xfId="58" applyFont="1" applyFill="1" applyBorder="1" applyAlignment="1">
      <alignment horizontal="left" vertical="center"/>
    </xf>
    <xf numFmtId="0" fontId="88" fillId="0" borderId="375" xfId="58" applyFont="1" applyFill="1" applyBorder="1" applyAlignment="1">
      <alignment horizontal="left" vertical="center"/>
    </xf>
    <xf numFmtId="0" fontId="91" fillId="0" borderId="321" xfId="58" quotePrefix="1" applyFont="1" applyFill="1" applyBorder="1" applyAlignment="1">
      <alignment horizontal="left" vertical="center"/>
    </xf>
    <xf numFmtId="0" fontId="91" fillId="0" borderId="324" xfId="58" applyFont="1" applyFill="1" applyBorder="1" applyAlignment="1">
      <alignment horizontal="left" vertical="center"/>
    </xf>
    <xf numFmtId="0" fontId="88" fillId="0" borderId="321" xfId="58" applyFont="1" applyFill="1" applyBorder="1" applyAlignment="1">
      <alignment horizontal="left" vertical="center" wrapText="1"/>
    </xf>
    <xf numFmtId="0" fontId="88" fillId="15" borderId="321" xfId="58" applyFont="1" applyFill="1" applyBorder="1" applyAlignment="1">
      <alignment horizontal="center" vertical="center"/>
    </xf>
    <xf numFmtId="0" fontId="80" fillId="0" borderId="0" xfId="58" applyFont="1" applyFill="1" applyAlignment="1">
      <alignment horizontal="center" vertical="center" wrapText="1"/>
    </xf>
    <xf numFmtId="0" fontId="211" fillId="0" borderId="0" xfId="58" applyFont="1" applyAlignment="1">
      <alignment horizontal="center" vertical="center"/>
    </xf>
    <xf numFmtId="0" fontId="129" fillId="0" borderId="376" xfId="58" applyFont="1" applyBorder="1" applyAlignment="1">
      <alignment horizontal="center" vertical="center"/>
    </xf>
    <xf numFmtId="0" fontId="88" fillId="0" borderId="376" xfId="58" applyFont="1" applyFill="1" applyBorder="1" applyAlignment="1">
      <alignment horizontal="center" vertical="center" wrapText="1"/>
    </xf>
    <xf numFmtId="0" fontId="103" fillId="0" borderId="0" xfId="22" applyFont="1" applyFill="1" applyBorder="1" applyAlignment="1" applyProtection="1">
      <alignment horizontal="center" vertical="center" wrapText="1"/>
    </xf>
    <xf numFmtId="181" fontId="89" fillId="0" borderId="29" xfId="8" applyNumberFormat="1" applyFont="1" applyBorder="1" applyAlignment="1">
      <alignment horizontal="center" vertical="center"/>
    </xf>
    <xf numFmtId="181" fontId="89" fillId="0" borderId="68" xfId="8" applyNumberFormat="1" applyFont="1" applyBorder="1" applyAlignment="1">
      <alignment horizontal="center" vertical="center"/>
    </xf>
    <xf numFmtId="0" fontId="89" fillId="0" borderId="107" xfId="0" applyFont="1" applyBorder="1" applyAlignment="1">
      <alignment horizontal="center" vertical="center"/>
    </xf>
    <xf numFmtId="0" fontId="89" fillId="0" borderId="107" xfId="0" applyFont="1" applyBorder="1" applyAlignment="1">
      <alignment horizontal="center" vertical="center" wrapText="1"/>
    </xf>
    <xf numFmtId="0" fontId="89" fillId="0" borderId="110" xfId="0" applyFont="1" applyBorder="1" applyAlignment="1">
      <alignment horizontal="center" vertical="center"/>
    </xf>
    <xf numFmtId="0" fontId="89" fillId="0" borderId="31" xfId="0" applyFont="1" applyBorder="1">
      <alignment vertical="center"/>
    </xf>
    <xf numFmtId="0" fontId="89" fillId="0" borderId="140" xfId="0" applyFont="1" applyBorder="1">
      <alignment vertical="center"/>
    </xf>
    <xf numFmtId="3" fontId="92" fillId="0" borderId="0" xfId="0" applyNumberFormat="1" applyFont="1" applyAlignment="1">
      <alignment horizontal="center" vertical="center" wrapText="1"/>
    </xf>
    <xf numFmtId="0" fontId="89" fillId="0" borderId="29" xfId="0" applyFont="1" applyBorder="1" applyAlignment="1">
      <alignment horizontal="center" vertical="center" wrapText="1"/>
    </xf>
    <xf numFmtId="0" fontId="89" fillId="0" borderId="68" xfId="0" applyFont="1" applyBorder="1" applyAlignment="1">
      <alignment horizontal="center" vertical="center" wrapText="1"/>
    </xf>
    <xf numFmtId="0" fontId="89" fillId="0" borderId="29" xfId="0" applyFont="1" applyBorder="1" applyAlignment="1">
      <alignment horizontal="center" vertical="center"/>
    </xf>
    <xf numFmtId="0" fontId="89" fillId="0" borderId="68" xfId="0" applyFont="1" applyBorder="1" applyAlignment="1">
      <alignment horizontal="center" vertical="center"/>
    </xf>
    <xf numFmtId="0" fontId="89" fillId="0" borderId="140" xfId="0" applyFont="1" applyBorder="1" applyAlignment="1">
      <alignment horizontal="center" vertical="center"/>
    </xf>
    <xf numFmtId="0" fontId="234" fillId="0" borderId="109" xfId="0" applyFont="1" applyBorder="1" applyAlignment="1">
      <alignment vertical="center" wrapText="1"/>
    </xf>
    <xf numFmtId="0" fontId="89" fillId="0" borderId="29" xfId="0" applyNumberFormat="1" applyFont="1" applyBorder="1" applyAlignment="1">
      <alignment horizontal="left" vertical="center" wrapText="1" indent="1"/>
    </xf>
    <xf numFmtId="0" fontId="89" fillId="0" borderId="31" xfId="0" applyNumberFormat="1" applyFont="1" applyBorder="1" applyAlignment="1">
      <alignment horizontal="left" vertical="center" wrapText="1" indent="1"/>
    </xf>
    <xf numFmtId="0" fontId="89" fillId="0" borderId="140" xfId="0" applyNumberFormat="1" applyFont="1" applyBorder="1" applyAlignment="1">
      <alignment horizontal="left" vertical="center" wrapText="1" indent="1"/>
    </xf>
    <xf numFmtId="0" fontId="89" fillId="0" borderId="120" xfId="0" applyNumberFormat="1" applyFont="1" applyBorder="1" applyAlignment="1">
      <alignment horizontal="left" vertical="center" wrapText="1" indent="1"/>
    </xf>
    <xf numFmtId="0" fontId="89" fillId="0" borderId="121" xfId="0" applyNumberFormat="1" applyFont="1" applyBorder="1" applyAlignment="1">
      <alignment horizontal="left" vertical="center" wrapText="1" indent="1"/>
    </xf>
    <xf numFmtId="0" fontId="89" fillId="0" borderId="154" xfId="0" applyNumberFormat="1" applyFont="1" applyBorder="1" applyAlignment="1">
      <alignment horizontal="left" vertical="center" wrapText="1" indent="1"/>
    </xf>
    <xf numFmtId="49" fontId="89" fillId="0" borderId="150" xfId="0" applyNumberFormat="1" applyFont="1" applyBorder="1" applyAlignment="1">
      <alignment horizontal="center" vertical="center" wrapText="1"/>
    </xf>
    <xf numFmtId="49" fontId="89" fillId="0" borderId="113" xfId="0" applyNumberFormat="1" applyFont="1" applyBorder="1" applyAlignment="1">
      <alignment horizontal="center" vertical="center" wrapText="1"/>
    </xf>
    <xf numFmtId="0" fontId="89" fillId="0" borderId="29" xfId="0" applyNumberFormat="1" applyFont="1" applyBorder="1" applyAlignment="1">
      <alignment horizontal="center" vertical="center" wrapText="1"/>
    </xf>
    <xf numFmtId="0" fontId="89" fillId="0" borderId="68" xfId="0" applyNumberFormat="1" applyFont="1" applyBorder="1" applyAlignment="1">
      <alignment horizontal="center" vertical="center" wrapText="1"/>
    </xf>
    <xf numFmtId="0" fontId="89" fillId="0" borderId="150" xfId="0" applyFont="1" applyBorder="1" applyAlignment="1">
      <alignment horizontal="center" vertical="center" wrapText="1"/>
    </xf>
    <xf numFmtId="0" fontId="89" fillId="0" borderId="113" xfId="0" applyFont="1" applyBorder="1" applyAlignment="1">
      <alignment horizontal="center" vertical="center"/>
    </xf>
    <xf numFmtId="49" fontId="89" fillId="0" borderId="150" xfId="0" applyNumberFormat="1" applyFont="1" applyBorder="1" applyAlignment="1">
      <alignment horizontal="left" vertical="center" wrapText="1" indent="1"/>
    </xf>
    <xf numFmtId="49" fontId="89" fillId="0" borderId="151" xfId="0" applyNumberFormat="1" applyFont="1" applyBorder="1" applyAlignment="1">
      <alignment horizontal="left" vertical="center" wrapText="1" indent="1"/>
    </xf>
    <xf numFmtId="49" fontId="89" fillId="0" borderId="152" xfId="0" applyNumberFormat="1" applyFont="1" applyBorder="1" applyAlignment="1">
      <alignment horizontal="left" vertical="center" wrapText="1" indent="1"/>
    </xf>
    <xf numFmtId="49" fontId="89" fillId="0" borderId="29" xfId="0" applyNumberFormat="1" applyFont="1" applyBorder="1" applyAlignment="1">
      <alignment horizontal="left" vertical="center" wrapText="1" indent="1"/>
    </xf>
    <xf numFmtId="49" fontId="89" fillId="0" borderId="31" xfId="0" applyNumberFormat="1" applyFont="1" applyBorder="1" applyAlignment="1">
      <alignment horizontal="left" vertical="center" wrapText="1" indent="1"/>
    </xf>
    <xf numFmtId="49" fontId="89" fillId="0" borderId="140" xfId="0" applyNumberFormat="1" applyFont="1" applyBorder="1" applyAlignment="1">
      <alignment horizontal="left" vertical="center" wrapText="1" indent="1"/>
    </xf>
    <xf numFmtId="0" fontId="89" fillId="0" borderId="75" xfId="0" applyFont="1" applyBorder="1" applyAlignment="1">
      <alignment horizontal="center" vertical="center" wrapText="1"/>
    </xf>
    <xf numFmtId="0" fontId="89" fillId="0" borderId="71" xfId="0" applyFont="1" applyBorder="1" applyAlignment="1">
      <alignment horizontal="center" vertical="center" wrapText="1"/>
    </xf>
    <xf numFmtId="0" fontId="89" fillId="0" borderId="68" xfId="0" applyNumberFormat="1" applyFont="1" applyBorder="1" applyAlignment="1">
      <alignment horizontal="left" vertical="center" wrapText="1" indent="1"/>
    </xf>
    <xf numFmtId="0" fontId="89" fillId="0" borderId="153" xfId="0" applyFont="1" applyBorder="1" applyAlignment="1">
      <alignment horizontal="center" vertical="center"/>
    </xf>
    <xf numFmtId="0" fontId="89" fillId="0" borderId="160" xfId="0" applyFont="1" applyBorder="1" applyAlignment="1">
      <alignment horizontal="center" vertical="center"/>
    </xf>
    <xf numFmtId="49" fontId="89" fillId="0" borderId="150" xfId="0" applyNumberFormat="1" applyFont="1" applyBorder="1" applyAlignment="1">
      <alignment horizontal="center" vertical="center"/>
    </xf>
    <xf numFmtId="49" fontId="89" fillId="0" borderId="152" xfId="0" applyNumberFormat="1" applyFont="1" applyBorder="1" applyAlignment="1">
      <alignment horizontal="center" vertical="center"/>
    </xf>
    <xf numFmtId="49" fontId="89" fillId="0" borderId="37" xfId="0" applyNumberFormat="1" applyFont="1" applyBorder="1" applyAlignment="1">
      <alignment horizontal="left" vertical="center" indent="1"/>
    </xf>
    <xf numFmtId="0" fontId="89" fillId="0" borderId="171" xfId="0" applyFont="1" applyBorder="1" applyAlignment="1">
      <alignment horizontal="center" vertical="center"/>
    </xf>
    <xf numFmtId="0" fontId="89" fillId="0" borderId="112" xfId="0" applyFont="1" applyBorder="1" applyAlignment="1">
      <alignment horizontal="center" vertical="center"/>
    </xf>
    <xf numFmtId="49" fontId="89" fillId="0" borderId="29" xfId="0" applyNumberFormat="1" applyFont="1" applyBorder="1" applyAlignment="1">
      <alignment horizontal="left" vertical="center" indent="1"/>
    </xf>
    <xf numFmtId="49" fontId="89" fillId="0" borderId="31" xfId="0" applyNumberFormat="1" applyFont="1" applyBorder="1" applyAlignment="1">
      <alignment horizontal="left" vertical="center" indent="1"/>
    </xf>
    <xf numFmtId="49" fontId="89" fillId="0" borderId="68" xfId="0" applyNumberFormat="1" applyFont="1" applyBorder="1" applyAlignment="1">
      <alignment horizontal="left" vertical="center" indent="1"/>
    </xf>
    <xf numFmtId="0" fontId="89" fillId="0" borderId="108" xfId="0" applyFont="1" applyBorder="1" applyAlignment="1">
      <alignment horizontal="center" vertical="center"/>
    </xf>
    <xf numFmtId="0" fontId="89" fillId="0" borderId="37" xfId="0" applyFont="1" applyBorder="1" applyAlignment="1">
      <alignment horizontal="center" vertical="center" wrapText="1"/>
    </xf>
    <xf numFmtId="0" fontId="89" fillId="0" borderId="37" xfId="0" applyFont="1" applyBorder="1" applyAlignment="1">
      <alignment horizontal="center" vertical="center"/>
    </xf>
    <xf numFmtId="0" fontId="89" fillId="0" borderId="114" xfId="0" applyFont="1" applyBorder="1" applyAlignment="1">
      <alignment horizontal="center" vertical="center"/>
    </xf>
    <xf numFmtId="49" fontId="89" fillId="0" borderId="108" xfId="0" applyNumberFormat="1" applyFont="1" applyBorder="1" applyAlignment="1">
      <alignment horizontal="left" vertical="center" indent="1"/>
    </xf>
    <xf numFmtId="181" fontId="89" fillId="0" borderId="29" xfId="0" quotePrefix="1" applyNumberFormat="1" applyFont="1" applyBorder="1" applyAlignment="1">
      <alignment horizontal="left" vertical="center" wrapText="1" indent="1"/>
    </xf>
    <xf numFmtId="181" fontId="89" fillId="0" borderId="31" xfId="0" quotePrefix="1" applyNumberFormat="1" applyFont="1" applyBorder="1" applyAlignment="1">
      <alignment horizontal="left" vertical="center" wrapText="1" indent="1"/>
    </xf>
    <xf numFmtId="181" fontId="89" fillId="0" borderId="140" xfId="0" quotePrefix="1" applyNumberFormat="1" applyFont="1" applyBorder="1" applyAlignment="1">
      <alignment horizontal="left" vertical="center" wrapText="1" indent="1"/>
    </xf>
    <xf numFmtId="0" fontId="89" fillId="0" borderId="120" xfId="0" applyFont="1" applyBorder="1" applyAlignment="1">
      <alignment horizontal="center" vertical="center"/>
    </xf>
    <xf numFmtId="0" fontId="89" fillId="0" borderId="121" xfId="0" applyFont="1" applyBorder="1" applyAlignment="1">
      <alignment horizontal="center" vertical="center"/>
    </xf>
    <xf numFmtId="0" fontId="89" fillId="0" borderId="154" xfId="0" applyFont="1" applyBorder="1" applyAlignment="1">
      <alignment horizontal="center" vertical="center"/>
    </xf>
    <xf numFmtId="49" fontId="89" fillId="0" borderId="29" xfId="0" applyNumberFormat="1" applyFont="1" applyBorder="1" applyAlignment="1">
      <alignment horizontal="center" vertical="center"/>
    </xf>
    <xf numFmtId="49" fontId="89" fillId="0" borderId="140" xfId="0" applyNumberFormat="1" applyFont="1" applyBorder="1" applyAlignment="1">
      <alignment horizontal="center" vertical="center"/>
    </xf>
    <xf numFmtId="181" fontId="89" fillId="0" borderId="140" xfId="8" applyNumberFormat="1" applyFont="1" applyBorder="1" applyAlignment="1">
      <alignment horizontal="center" vertical="center"/>
    </xf>
    <xf numFmtId="0" fontId="21" fillId="0" borderId="10" xfId="0" applyFont="1" applyBorder="1" applyAlignment="1">
      <alignment horizontal="center" vertical="center" wrapText="1"/>
    </xf>
    <xf numFmtId="0" fontId="21" fillId="0" borderId="0" xfId="0" applyFont="1" applyAlignment="1">
      <alignment horizontal="center" vertical="center"/>
    </xf>
    <xf numFmtId="0" fontId="21" fillId="0" borderId="201" xfId="0" applyFont="1" applyBorder="1" applyAlignment="1">
      <alignment horizontal="center" vertical="center"/>
    </xf>
    <xf numFmtId="0" fontId="21" fillId="0" borderId="20" xfId="0" applyFont="1" applyBorder="1" applyAlignment="1">
      <alignment horizontal="center" vertical="center"/>
    </xf>
    <xf numFmtId="49" fontId="21" fillId="0" borderId="20" xfId="0" applyNumberFormat="1" applyFont="1" applyBorder="1" applyAlignment="1">
      <alignment horizontal="center" vertical="center" wrapText="1"/>
    </xf>
    <xf numFmtId="49" fontId="21" fillId="0" borderId="20" xfId="0" applyNumberFormat="1" applyFont="1" applyBorder="1" applyAlignment="1">
      <alignment horizontal="center" vertical="center" shrinkToFit="1"/>
    </xf>
    <xf numFmtId="183" fontId="21" fillId="0" borderId="20" xfId="0" applyNumberFormat="1" applyFont="1" applyBorder="1" applyAlignment="1">
      <alignment horizontal="center" vertical="center" shrinkToFit="1"/>
    </xf>
    <xf numFmtId="183" fontId="21" fillId="0" borderId="271" xfId="0" applyNumberFormat="1" applyFont="1" applyBorder="1" applyAlignment="1">
      <alignment horizontal="center" vertical="center" shrinkToFit="1"/>
    </xf>
    <xf numFmtId="41" fontId="21" fillId="0" borderId="20" xfId="8" applyFont="1" applyBorder="1" applyAlignment="1">
      <alignment vertical="center" shrinkToFit="1"/>
    </xf>
    <xf numFmtId="41" fontId="21" fillId="0" borderId="271" xfId="8" applyFont="1" applyBorder="1" applyAlignment="1">
      <alignment vertical="center" shrinkToFit="1"/>
    </xf>
    <xf numFmtId="0" fontId="21" fillId="2" borderId="31" xfId="0" applyFont="1" applyFill="1" applyBorder="1" applyAlignment="1">
      <alignment horizontal="center" vertical="center" wrapText="1"/>
    </xf>
    <xf numFmtId="0" fontId="21" fillId="2" borderId="72" xfId="0" applyFont="1" applyFill="1" applyBorder="1" applyAlignment="1">
      <alignment horizontal="center" vertical="center"/>
    </xf>
    <xf numFmtId="55" fontId="21" fillId="2" borderId="73" xfId="0" applyNumberFormat="1" applyFont="1" applyFill="1" applyBorder="1" applyAlignment="1">
      <alignment horizontal="center" vertical="center"/>
    </xf>
    <xf numFmtId="49" fontId="21" fillId="0" borderId="271" xfId="0" applyNumberFormat="1" applyFont="1" applyBorder="1" applyAlignment="1">
      <alignment horizontal="center" vertical="center" shrinkToFit="1"/>
    </xf>
    <xf numFmtId="0" fontId="21" fillId="0" borderId="287" xfId="0" applyNumberFormat="1" applyFont="1" applyBorder="1" applyAlignment="1">
      <alignment horizontal="right" vertical="center" shrinkToFit="1"/>
    </xf>
    <xf numFmtId="0" fontId="21" fillId="0" borderId="286" xfId="0" applyNumberFormat="1" applyFont="1" applyBorder="1" applyAlignment="1">
      <alignment horizontal="right" vertical="center" shrinkToFit="1"/>
    </xf>
    <xf numFmtId="0" fontId="21" fillId="0" borderId="249" xfId="0" applyFont="1" applyBorder="1" applyAlignment="1">
      <alignment horizontal="right" vertical="center" shrinkToFit="1"/>
    </xf>
    <xf numFmtId="0" fontId="21" fillId="0" borderId="250" xfId="0" applyFont="1" applyBorder="1" applyAlignment="1">
      <alignment horizontal="right" vertical="center" shrinkToFit="1"/>
    </xf>
    <xf numFmtId="0" fontId="21" fillId="0" borderId="100" xfId="0" applyFont="1" applyBorder="1" applyAlignment="1">
      <alignment horizontal="right" vertical="center" shrinkToFit="1"/>
    </xf>
    <xf numFmtId="0" fontId="21" fillId="0" borderId="276" xfId="0" applyFont="1" applyBorder="1" applyAlignment="1">
      <alignment horizontal="right" vertical="center" shrinkToFit="1"/>
    </xf>
    <xf numFmtId="0" fontId="21" fillId="0" borderId="276" xfId="0" applyFont="1" applyBorder="1" applyAlignment="1">
      <alignment horizontal="center" vertical="center" shrinkToFit="1"/>
    </xf>
    <xf numFmtId="0" fontId="21" fillId="0" borderId="195" xfId="0" applyFont="1" applyBorder="1" applyAlignment="1">
      <alignment horizontal="center" vertical="center" shrinkToFit="1"/>
    </xf>
    <xf numFmtId="31" fontId="22" fillId="0" borderId="0" xfId="0" applyNumberFormat="1" applyFont="1" applyBorder="1" applyAlignment="1">
      <alignment horizontal="center" vertical="center"/>
    </xf>
    <xf numFmtId="0" fontId="22" fillId="0" borderId="0" xfId="0" applyFont="1" applyAlignment="1">
      <alignment horizontal="left" vertical="center" indent="1"/>
    </xf>
    <xf numFmtId="0" fontId="24" fillId="0" borderId="191" xfId="0" applyFont="1" applyBorder="1" applyAlignment="1">
      <alignment horizontal="center" vertical="center"/>
    </xf>
    <xf numFmtId="0" fontId="24" fillId="0" borderId="189" xfId="0" applyFont="1" applyBorder="1" applyAlignment="1">
      <alignment horizontal="center" vertical="center"/>
    </xf>
    <xf numFmtId="0" fontId="24" fillId="0" borderId="105" xfId="0" applyFont="1" applyBorder="1" applyAlignment="1">
      <alignment horizontal="center" vertical="center"/>
    </xf>
    <xf numFmtId="55" fontId="24" fillId="0" borderId="35" xfId="0" applyNumberFormat="1" applyFont="1" applyBorder="1" applyAlignment="1">
      <alignment horizontal="center" vertical="center" shrinkToFit="1"/>
    </xf>
    <xf numFmtId="55" fontId="24" fillId="0" borderId="189" xfId="0" applyNumberFormat="1" applyFont="1" applyBorder="1" applyAlignment="1">
      <alignment horizontal="center" vertical="center" shrinkToFit="1"/>
    </xf>
    <xf numFmtId="55" fontId="24" fillId="0" borderId="105" xfId="0" applyNumberFormat="1" applyFont="1" applyBorder="1" applyAlignment="1">
      <alignment horizontal="center" vertical="center" shrinkToFit="1"/>
    </xf>
    <xf numFmtId="181" fontId="24" fillId="0" borderId="35" xfId="0" applyNumberFormat="1" applyFont="1" applyBorder="1" applyAlignment="1">
      <alignment vertical="center" shrinkToFit="1"/>
    </xf>
    <xf numFmtId="181" fontId="24" fillId="0" borderId="189" xfId="0" applyNumberFormat="1" applyFont="1" applyBorder="1" applyAlignment="1">
      <alignment vertical="center" shrinkToFit="1"/>
    </xf>
    <xf numFmtId="181" fontId="24" fillId="0" borderId="105" xfId="0" applyNumberFormat="1" applyFont="1" applyBorder="1" applyAlignment="1">
      <alignment vertical="center" shrinkToFit="1"/>
    </xf>
    <xf numFmtId="198" fontId="21" fillId="0" borderId="271" xfId="0" applyNumberFormat="1" applyFont="1" applyBorder="1" applyAlignment="1">
      <alignment horizontal="center" vertical="center" shrinkToFit="1"/>
    </xf>
    <xf numFmtId="198" fontId="21" fillId="0" borderId="287" xfId="0" applyNumberFormat="1" applyFont="1" applyBorder="1" applyAlignment="1">
      <alignment horizontal="center" vertical="center" shrinkToFit="1"/>
    </xf>
    <xf numFmtId="197" fontId="21" fillId="0" borderId="271" xfId="0" applyNumberFormat="1" applyFont="1" applyBorder="1" applyAlignment="1">
      <alignment horizontal="center" vertical="center" shrinkToFit="1"/>
    </xf>
    <xf numFmtId="198" fontId="21" fillId="0" borderId="280" xfId="0" applyNumberFormat="1" applyFont="1" applyBorder="1" applyAlignment="1">
      <alignment horizontal="center" vertical="center" shrinkToFit="1"/>
    </xf>
    <xf numFmtId="49" fontId="37" fillId="0" borderId="299" xfId="0" applyNumberFormat="1" applyFont="1" applyBorder="1" applyAlignment="1">
      <alignment vertical="top" wrapText="1"/>
    </xf>
    <xf numFmtId="49" fontId="37" fillId="0" borderId="297" xfId="0" applyNumberFormat="1" applyFont="1" applyBorder="1" applyAlignment="1">
      <alignment vertical="top" wrapText="1"/>
    </xf>
    <xf numFmtId="49" fontId="37" fillId="0" borderId="301" xfId="0" applyNumberFormat="1" applyFont="1" applyBorder="1" applyAlignment="1">
      <alignment vertical="top" wrapText="1"/>
    </xf>
    <xf numFmtId="49" fontId="0" fillId="0" borderId="9" xfId="0" applyNumberFormat="1" applyBorder="1" applyAlignment="1">
      <alignment vertical="top" wrapText="1"/>
    </xf>
    <xf numFmtId="49" fontId="0" fillId="0" borderId="0" xfId="0" applyNumberFormat="1" applyBorder="1" applyAlignment="1">
      <alignment vertical="top" wrapText="1"/>
    </xf>
    <xf numFmtId="49" fontId="0" fillId="0" borderId="11" xfId="0" applyNumberFormat="1" applyBorder="1" applyAlignment="1">
      <alignment vertical="top" wrapText="1"/>
    </xf>
    <xf numFmtId="49" fontId="0" fillId="0" borderId="35" xfId="0" applyNumberFormat="1" applyBorder="1" applyAlignment="1">
      <alignment vertical="top" wrapText="1"/>
    </xf>
    <xf numFmtId="49" fontId="0" fillId="0" borderId="189" xfId="0" applyNumberFormat="1" applyBorder="1" applyAlignment="1">
      <alignment vertical="top" wrapText="1"/>
    </xf>
    <xf numFmtId="49" fontId="0" fillId="0" borderId="192" xfId="0" applyNumberFormat="1" applyBorder="1" applyAlignment="1">
      <alignment vertical="top" wrapText="1"/>
    </xf>
    <xf numFmtId="0" fontId="20" fillId="0" borderId="0" xfId="0" applyFont="1" applyAlignment="1">
      <alignment horizontal="justify" vertical="center" wrapText="1"/>
    </xf>
    <xf numFmtId="0" fontId="21" fillId="0" borderId="247" xfId="0" applyFont="1" applyBorder="1" applyAlignment="1">
      <alignment horizontal="distributed" vertical="center" indent="7"/>
    </xf>
    <xf numFmtId="0" fontId="21" fillId="0" borderId="296" xfId="0" applyFont="1" applyBorder="1" applyAlignment="1">
      <alignment horizontal="distributed" vertical="center" indent="1"/>
    </xf>
    <xf numFmtId="0" fontId="21" fillId="0" borderId="297" xfId="0" applyFont="1" applyBorder="1" applyAlignment="1">
      <alignment horizontal="distributed" vertical="center" indent="1"/>
    </xf>
    <xf numFmtId="0" fontId="21" fillId="0" borderId="298" xfId="0" applyFont="1" applyBorder="1" applyAlignment="1">
      <alignment horizontal="distributed" vertical="center" indent="1"/>
    </xf>
    <xf numFmtId="0" fontId="21" fillId="0" borderId="10" xfId="0" applyFont="1" applyBorder="1" applyAlignment="1">
      <alignment horizontal="distributed" vertical="center" indent="1"/>
    </xf>
    <xf numFmtId="0" fontId="21" fillId="0" borderId="0" xfId="0" applyFont="1" applyBorder="1" applyAlignment="1">
      <alignment horizontal="distributed" vertical="center" indent="1"/>
    </xf>
    <xf numFmtId="49" fontId="21" fillId="0" borderId="250" xfId="0" applyNumberFormat="1" applyFont="1" applyBorder="1" applyAlignment="1">
      <alignment horizontal="center" vertical="center"/>
    </xf>
    <xf numFmtId="49" fontId="21" fillId="0" borderId="239" xfId="0" applyNumberFormat="1" applyFont="1" applyBorder="1" applyAlignment="1">
      <alignment horizontal="center" vertical="center"/>
    </xf>
    <xf numFmtId="189" fontId="21" fillId="0" borderId="249" xfId="0" applyNumberFormat="1" applyFont="1" applyBorder="1" applyAlignment="1">
      <alignment horizontal="center" vertical="center" shrinkToFit="1"/>
    </xf>
    <xf numFmtId="189" fontId="21" fillId="0" borderId="250" xfId="0" applyNumberFormat="1" applyFont="1" applyBorder="1" applyAlignment="1">
      <alignment horizontal="center" vertical="center" shrinkToFit="1"/>
    </xf>
    <xf numFmtId="189" fontId="21" fillId="0" borderId="251" xfId="0" applyNumberFormat="1" applyFont="1" applyBorder="1" applyAlignment="1">
      <alignment horizontal="center" vertical="center" shrinkToFit="1"/>
    </xf>
    <xf numFmtId="49" fontId="21" fillId="0" borderId="249" xfId="0" applyNumberFormat="1" applyFont="1" applyBorder="1" applyAlignment="1">
      <alignment horizontal="center" vertical="center"/>
    </xf>
    <xf numFmtId="0" fontId="21" fillId="0" borderId="250" xfId="0" applyFont="1" applyBorder="1" applyAlignment="1">
      <alignment horizontal="distributed" vertical="center" wrapText="1" indent="1"/>
    </xf>
    <xf numFmtId="0" fontId="21" fillId="0" borderId="249" xfId="0" applyNumberFormat="1" applyFont="1" applyBorder="1" applyAlignment="1">
      <alignment horizontal="center" vertical="center" wrapText="1"/>
    </xf>
    <xf numFmtId="0" fontId="21" fillId="0" borderId="250" xfId="0" applyNumberFormat="1" applyFont="1" applyBorder="1" applyAlignment="1">
      <alignment horizontal="center" vertical="center" wrapText="1"/>
    </xf>
    <xf numFmtId="49" fontId="21" fillId="0" borderId="250" xfId="0" applyNumberFormat="1" applyFont="1" applyBorder="1" applyAlignment="1">
      <alignment horizontal="left" vertical="center"/>
    </xf>
    <xf numFmtId="49" fontId="21" fillId="0" borderId="239" xfId="0" applyNumberFormat="1" applyFont="1" applyBorder="1" applyAlignment="1">
      <alignment horizontal="left" vertical="center"/>
    </xf>
    <xf numFmtId="0" fontId="54" fillId="0" borderId="236" xfId="0" applyFont="1" applyBorder="1" applyAlignment="1">
      <alignment horizontal="center" vertical="center" wrapText="1"/>
    </xf>
    <xf numFmtId="0" fontId="54" fillId="0" borderId="270" xfId="0" applyFont="1" applyBorder="1" applyAlignment="1">
      <alignment horizontal="center" vertical="center" wrapText="1"/>
    </xf>
    <xf numFmtId="0" fontId="29" fillId="0" borderId="21" xfId="0" applyFont="1" applyBorder="1" applyAlignment="1">
      <alignment horizontal="center" vertical="center"/>
    </xf>
    <xf numFmtId="0" fontId="29" fillId="0" borderId="18" xfId="0" applyFont="1" applyBorder="1" applyAlignment="1">
      <alignment horizontal="center" vertical="center"/>
    </xf>
    <xf numFmtId="0" fontId="29" fillId="0" borderId="271" xfId="0" applyFont="1" applyBorder="1" applyAlignment="1">
      <alignment horizontal="center" vertical="center"/>
    </xf>
    <xf numFmtId="0" fontId="29" fillId="0" borderId="277" xfId="0" applyFont="1" applyBorder="1" applyAlignment="1">
      <alignment horizontal="center" vertical="center"/>
    </xf>
    <xf numFmtId="200" fontId="21" fillId="0" borderId="271" xfId="0" applyNumberFormat="1" applyFont="1" applyBorder="1" applyAlignment="1">
      <alignment vertical="center" shrinkToFit="1"/>
    </xf>
    <xf numFmtId="49" fontId="21" fillId="0" borderId="271" xfId="0" applyNumberFormat="1" applyFont="1" applyBorder="1" applyAlignment="1">
      <alignment horizontal="center" vertical="center"/>
    </xf>
    <xf numFmtId="49" fontId="21" fillId="0" borderId="287" xfId="0" applyNumberFormat="1" applyFont="1" applyBorder="1" applyAlignment="1">
      <alignment vertical="center" wrapText="1"/>
    </xf>
    <xf numFmtId="49" fontId="21" fillId="0" borderId="286" xfId="0" applyNumberFormat="1" applyFont="1" applyBorder="1" applyAlignment="1">
      <alignment vertical="center" wrapText="1"/>
    </xf>
    <xf numFmtId="49" fontId="21" fillId="0" borderId="288" xfId="0" applyNumberFormat="1" applyFont="1" applyBorder="1" applyAlignment="1">
      <alignment vertical="center" wrapText="1"/>
    </xf>
    <xf numFmtId="0" fontId="21" fillId="0" borderId="238" xfId="0" applyFont="1" applyBorder="1" applyAlignment="1">
      <alignment horizontal="distributed" vertical="center" wrapText="1" indent="1"/>
    </xf>
    <xf numFmtId="0" fontId="21" fillId="0" borderId="289" xfId="0" applyFont="1" applyBorder="1" applyAlignment="1">
      <alignment horizontal="distributed" vertical="center" wrapText="1" indent="1"/>
    </xf>
    <xf numFmtId="49" fontId="21" fillId="0" borderId="287" xfId="0" applyNumberFormat="1" applyFont="1" applyBorder="1" applyAlignment="1">
      <alignment horizontal="left" vertical="center" shrinkToFit="1"/>
    </xf>
    <xf numFmtId="49" fontId="21" fillId="0" borderId="286" xfId="0" applyNumberFormat="1" applyFont="1" applyBorder="1" applyAlignment="1">
      <alignment horizontal="left" vertical="center" shrinkToFit="1"/>
    </xf>
    <xf numFmtId="49" fontId="21" fillId="0" borderId="288" xfId="0" applyNumberFormat="1" applyFont="1" applyBorder="1" applyAlignment="1">
      <alignment horizontal="left" vertical="center" shrinkToFit="1"/>
    </xf>
    <xf numFmtId="49" fontId="21" fillId="0" borderId="287" xfId="0" applyNumberFormat="1" applyFont="1" applyBorder="1" applyAlignment="1">
      <alignment horizontal="center" vertical="center" shrinkToFit="1"/>
    </xf>
    <xf numFmtId="49" fontId="21" fillId="0" borderId="286" xfId="0" applyNumberFormat="1" applyFont="1" applyBorder="1" applyAlignment="1">
      <alignment horizontal="center" vertical="center" shrinkToFit="1"/>
    </xf>
    <xf numFmtId="49" fontId="21" fillId="0" borderId="288" xfId="0" applyNumberFormat="1" applyFont="1" applyBorder="1" applyAlignment="1">
      <alignment horizontal="center" vertical="center" shrinkToFit="1"/>
    </xf>
    <xf numFmtId="0" fontId="54" fillId="0" borderId="26" xfId="0" applyFont="1" applyBorder="1" applyAlignment="1">
      <alignment horizontal="center" vertical="center" wrapText="1"/>
    </xf>
    <xf numFmtId="0" fontId="54" fillId="0" borderId="22" xfId="0" applyFont="1" applyBorder="1" applyAlignment="1">
      <alignment horizontal="center" vertical="center" wrapText="1"/>
    </xf>
    <xf numFmtId="0" fontId="29" fillId="0" borderId="14" xfId="0" applyFont="1" applyBorder="1" applyAlignment="1">
      <alignment horizontal="center" vertical="center"/>
    </xf>
    <xf numFmtId="0" fontId="35" fillId="0" borderId="87" xfId="0" applyFont="1" applyBorder="1" applyAlignment="1">
      <alignment horizontal="center" vertical="center"/>
    </xf>
    <xf numFmtId="0" fontId="35" fillId="0" borderId="77" xfId="0" applyFont="1" applyBorder="1" applyAlignment="1">
      <alignment horizontal="center" vertical="center"/>
    </xf>
    <xf numFmtId="0" fontId="29" fillId="0" borderId="106" xfId="0" applyFont="1" applyBorder="1" applyAlignment="1">
      <alignment horizontal="center" vertical="center" wrapText="1"/>
    </xf>
    <xf numFmtId="0" fontId="29" fillId="0" borderId="128" xfId="0" applyFont="1" applyBorder="1" applyAlignment="1">
      <alignment horizontal="center" vertical="center" wrapText="1"/>
    </xf>
    <xf numFmtId="0" fontId="21" fillId="0" borderId="32" xfId="0" applyFont="1" applyBorder="1" applyAlignment="1">
      <alignment vertical="center" wrapText="1"/>
    </xf>
    <xf numFmtId="0" fontId="21" fillId="0" borderId="0" xfId="0" applyFont="1" applyBorder="1" applyAlignment="1">
      <alignment vertical="center" wrapText="1"/>
    </xf>
    <xf numFmtId="0" fontId="35" fillId="0" borderId="27" xfId="0" applyFont="1" applyBorder="1" applyAlignment="1">
      <alignment horizontal="center" vertical="center" wrapText="1"/>
    </xf>
    <xf numFmtId="0" fontId="35" fillId="0" borderId="7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13" xfId="0" applyFont="1" applyBorder="1" applyAlignment="1">
      <alignment horizontal="center" vertical="center" wrapText="1"/>
    </xf>
    <xf numFmtId="0" fontId="19" fillId="0" borderId="75" xfId="0" applyFont="1" applyBorder="1" applyAlignment="1">
      <alignment horizontal="center" vertical="center" wrapText="1"/>
    </xf>
    <xf numFmtId="0" fontId="19" fillId="0" borderId="71" xfId="0" applyFont="1" applyBorder="1" applyAlignment="1">
      <alignment horizontal="center" vertical="center" wrapText="1"/>
    </xf>
    <xf numFmtId="0" fontId="35" fillId="0" borderId="37"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7" xfId="0" applyFont="1" applyBorder="1" applyAlignment="1">
      <alignment horizontal="center" vertical="center"/>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78" xfId="0" applyFont="1" applyBorder="1" applyAlignment="1">
      <alignment horizontal="center" vertical="center"/>
    </xf>
    <xf numFmtId="0" fontId="29" fillId="0" borderId="85" xfId="0" applyFont="1" applyBorder="1" applyAlignment="1">
      <alignment horizontal="center" vertical="center" wrapText="1"/>
    </xf>
    <xf numFmtId="0" fontId="19" fillId="0" borderId="299" xfId="0" applyFont="1" applyBorder="1" applyAlignment="1">
      <alignment horizontal="left" vertical="center" wrapText="1"/>
    </xf>
    <xf numFmtId="0" fontId="19" fillId="0" borderId="301" xfId="0" applyFont="1" applyBorder="1" applyAlignment="1">
      <alignment horizontal="left" vertical="center" wrapText="1"/>
    </xf>
    <xf numFmtId="0" fontId="19" fillId="0" borderId="100" xfId="0" applyFont="1" applyBorder="1" applyAlignment="1">
      <alignment horizontal="left" vertical="center" wrapText="1"/>
    </xf>
    <xf numFmtId="0" fontId="19" fillId="0" borderId="195" xfId="0" applyFont="1" applyBorder="1" applyAlignment="1">
      <alignment horizontal="left" vertical="center" wrapText="1"/>
    </xf>
    <xf numFmtId="0" fontId="29" fillId="0" borderId="88" xfId="0" applyFont="1" applyBorder="1" applyAlignment="1">
      <alignment horizontal="center" vertical="center" wrapText="1"/>
    </xf>
    <xf numFmtId="0" fontId="29" fillId="0" borderId="20" xfId="0" applyFont="1" applyBorder="1" applyAlignment="1">
      <alignment horizontal="center" vertical="center" wrapText="1"/>
    </xf>
    <xf numFmtId="0" fontId="35" fillId="0" borderId="201" xfId="0" applyFont="1" applyBorder="1" applyAlignment="1">
      <alignment horizontal="center" vertical="center"/>
    </xf>
    <xf numFmtId="0" fontId="19" fillId="0" borderId="35" xfId="0" applyFont="1" applyBorder="1" applyAlignment="1">
      <alignment horizontal="left" vertical="center" wrapText="1"/>
    </xf>
    <xf numFmtId="0" fontId="19" fillId="0" borderId="192" xfId="0" applyFont="1" applyBorder="1" applyAlignment="1">
      <alignment horizontal="left" vertical="center" wrapText="1"/>
    </xf>
    <xf numFmtId="0" fontId="29" fillId="0" borderId="45" xfId="0" applyFont="1" applyBorder="1" applyAlignment="1">
      <alignment horizontal="center" vertical="center" wrapText="1"/>
    </xf>
    <xf numFmtId="0" fontId="150" fillId="0" borderId="0" xfId="68" applyFont="1" applyAlignment="1">
      <alignment horizontal="center" vertical="center" wrapText="1"/>
    </xf>
    <xf numFmtId="0" fontId="134" fillId="15" borderId="387" xfId="68" applyFont="1" applyFill="1" applyBorder="1" applyAlignment="1">
      <alignment horizontal="center" vertical="center" wrapText="1"/>
    </xf>
    <xf numFmtId="0" fontId="134" fillId="0" borderId="387" xfId="68" applyFont="1" applyFill="1" applyBorder="1" applyAlignment="1">
      <alignment horizontal="center" vertical="center" wrapText="1"/>
    </xf>
    <xf numFmtId="0" fontId="134" fillId="0" borderId="387" xfId="68" applyFont="1" applyBorder="1" applyAlignment="1">
      <alignment horizontal="center" vertical="center" wrapText="1"/>
    </xf>
    <xf numFmtId="0" fontId="134" fillId="15" borderId="392" xfId="68" applyFont="1" applyFill="1" applyBorder="1" applyAlignment="1">
      <alignment horizontal="center" vertical="center" wrapText="1"/>
    </xf>
    <xf numFmtId="0" fontId="134" fillId="15" borderId="393" xfId="68" applyFont="1" applyFill="1" applyBorder="1" applyAlignment="1">
      <alignment horizontal="center" vertical="center" wrapText="1"/>
    </xf>
    <xf numFmtId="0" fontId="134" fillId="0" borderId="392" xfId="68" applyFont="1" applyFill="1" applyBorder="1" applyAlignment="1">
      <alignment horizontal="center" vertical="center" wrapText="1"/>
    </xf>
    <xf numFmtId="0" fontId="134" fillId="0" borderId="413" xfId="68" applyFont="1" applyFill="1" applyBorder="1" applyAlignment="1">
      <alignment horizontal="center" vertical="center" wrapText="1"/>
    </xf>
    <xf numFmtId="0" fontId="134" fillId="0" borderId="393" xfId="68" applyFont="1" applyFill="1" applyBorder="1" applyAlignment="1">
      <alignment horizontal="center" vertical="center" wrapText="1"/>
    </xf>
    <xf numFmtId="14" fontId="167" fillId="0" borderId="321" xfId="68" applyNumberFormat="1" applyFont="1" applyFill="1" applyBorder="1" applyAlignment="1">
      <alignment horizontal="center" vertical="center" wrapText="1"/>
    </xf>
    <xf numFmtId="203" fontId="167" fillId="0" borderId="322" xfId="68" applyNumberFormat="1" applyFont="1" applyFill="1" applyBorder="1" applyAlignment="1">
      <alignment horizontal="center" vertical="center" wrapText="1"/>
    </xf>
    <xf numFmtId="203" fontId="167" fillId="0" borderId="323" xfId="68" applyNumberFormat="1" applyFont="1" applyFill="1" applyBorder="1" applyAlignment="1">
      <alignment horizontal="center" vertical="center" wrapText="1"/>
    </xf>
    <xf numFmtId="0" fontId="80" fillId="0" borderId="387" xfId="68" applyFont="1" applyBorder="1" applyAlignment="1">
      <alignment horizontal="center" vertical="center"/>
    </xf>
    <xf numFmtId="0" fontId="134" fillId="0" borderId="392" xfId="68" applyFont="1" applyBorder="1" applyAlignment="1">
      <alignment horizontal="center" vertical="center" wrapText="1"/>
    </xf>
    <xf numFmtId="0" fontId="134" fillId="0" borderId="413" xfId="68" applyFont="1" applyBorder="1" applyAlignment="1">
      <alignment horizontal="center" vertical="center" wrapText="1"/>
    </xf>
    <xf numFmtId="0" fontId="134" fillId="0" borderId="393" xfId="68" applyFont="1" applyBorder="1" applyAlignment="1">
      <alignment horizontal="center" vertical="center" wrapText="1"/>
    </xf>
    <xf numFmtId="0" fontId="167" fillId="0" borderId="387" xfId="68" applyFont="1" applyFill="1" applyBorder="1" applyAlignment="1">
      <alignment horizontal="left" vertical="center" wrapText="1"/>
    </xf>
    <xf numFmtId="0" fontId="167" fillId="0" borderId="388" xfId="68" applyFont="1" applyFill="1" applyBorder="1" applyAlignment="1">
      <alignment horizontal="left" vertical="center" wrapText="1"/>
    </xf>
    <xf numFmtId="41" fontId="80" fillId="0" borderId="387" xfId="69" applyFont="1" applyBorder="1" applyAlignment="1">
      <alignment horizontal="center" vertical="center"/>
    </xf>
    <xf numFmtId="0" fontId="143" fillId="0" borderId="0" xfId="68" applyFont="1" applyBorder="1" applyAlignment="1">
      <alignment horizontal="right" vertical="center" wrapText="1"/>
    </xf>
    <xf numFmtId="0" fontId="134" fillId="0" borderId="394" xfId="68" applyFont="1" applyFill="1" applyBorder="1" applyAlignment="1">
      <alignment horizontal="center" vertical="center" wrapText="1"/>
    </xf>
    <xf numFmtId="0" fontId="134" fillId="0" borderId="0" xfId="68" applyFont="1" applyBorder="1" applyAlignment="1">
      <alignment horizontal="center" vertical="center"/>
    </xf>
    <xf numFmtId="178" fontId="134" fillId="0" borderId="0" xfId="68" applyNumberFormat="1" applyFont="1" applyBorder="1" applyAlignment="1">
      <alignment horizontal="center" vertical="center"/>
    </xf>
    <xf numFmtId="0" fontId="132" fillId="0" borderId="0" xfId="58" applyFont="1" applyAlignment="1">
      <alignment horizontal="right" vertical="center" wrapText="1"/>
    </xf>
    <xf numFmtId="0" fontId="134" fillId="0" borderId="0" xfId="58" applyFont="1" applyAlignment="1">
      <alignment horizontal="center" vertical="center" wrapText="1"/>
    </xf>
    <xf numFmtId="178" fontId="134" fillId="0" borderId="0" xfId="58" applyNumberFormat="1" applyFont="1" applyBorder="1" applyAlignment="1">
      <alignment horizontal="center" vertical="center"/>
    </xf>
    <xf numFmtId="0" fontId="134" fillId="0" borderId="0" xfId="58" applyFont="1" applyBorder="1" applyAlignment="1">
      <alignment horizontal="center" vertical="center"/>
    </xf>
    <xf numFmtId="0" fontId="167" fillId="0" borderId="321" xfId="58" applyFont="1" applyFill="1" applyBorder="1" applyAlignment="1">
      <alignment horizontal="left" vertical="center" wrapText="1"/>
    </xf>
    <xf numFmtId="41" fontId="80" fillId="0" borderId="321" xfId="59" applyFont="1" applyBorder="1" applyAlignment="1">
      <alignment horizontal="center" vertical="center"/>
    </xf>
    <xf numFmtId="203" fontId="167" fillId="0" borderId="321" xfId="58" applyNumberFormat="1" applyFont="1" applyFill="1" applyBorder="1" applyAlignment="1">
      <alignment horizontal="center" vertical="center" wrapText="1"/>
    </xf>
    <xf numFmtId="0" fontId="80" fillId="0" borderId="321" xfId="58" applyFont="1" applyBorder="1" applyAlignment="1">
      <alignment vertical="center"/>
    </xf>
    <xf numFmtId="0" fontId="134" fillId="0" borderId="322" xfId="58" applyFont="1" applyBorder="1" applyAlignment="1">
      <alignment horizontal="center" vertical="center" wrapText="1"/>
    </xf>
    <xf numFmtId="0" fontId="134" fillId="0" borderId="382" xfId="58" applyFont="1" applyBorder="1" applyAlignment="1">
      <alignment horizontal="center" vertical="center" wrapText="1"/>
    </xf>
    <xf numFmtId="0" fontId="134" fillId="0" borderId="323" xfId="58" applyFont="1" applyBorder="1" applyAlignment="1">
      <alignment horizontal="center" vertical="center" wrapText="1"/>
    </xf>
    <xf numFmtId="0" fontId="134" fillId="15" borderId="322" xfId="58" applyFont="1" applyFill="1" applyBorder="1" applyAlignment="1">
      <alignment horizontal="center" vertical="center" wrapText="1"/>
    </xf>
    <xf numFmtId="0" fontId="134" fillId="15" borderId="323" xfId="58" applyFont="1" applyFill="1" applyBorder="1" applyAlignment="1">
      <alignment horizontal="center" vertical="center" wrapText="1"/>
    </xf>
    <xf numFmtId="0" fontId="210" fillId="0" borderId="0" xfId="61" applyFont="1" applyFill="1" applyBorder="1" applyAlignment="1">
      <alignment horizontal="left" vertical="center"/>
    </xf>
    <xf numFmtId="0" fontId="150" fillId="0" borderId="0" xfId="58" applyFont="1" applyAlignment="1">
      <alignment horizontal="center" vertical="center" wrapText="1"/>
    </xf>
    <xf numFmtId="0" fontId="134" fillId="0" borderId="387" xfId="58" applyFont="1" applyFill="1" applyBorder="1" applyAlignment="1">
      <alignment horizontal="center" vertical="center" wrapText="1"/>
    </xf>
    <xf numFmtId="0" fontId="134" fillId="0" borderId="392" xfId="58" applyFont="1" applyFill="1" applyBorder="1" applyAlignment="1">
      <alignment horizontal="center" vertical="center" wrapText="1"/>
    </xf>
    <xf numFmtId="0" fontId="134" fillId="15" borderId="387" xfId="58" applyFont="1" applyFill="1" applyBorder="1" applyAlignment="1">
      <alignment horizontal="center" vertical="center" wrapText="1"/>
    </xf>
    <xf numFmtId="0" fontId="134" fillId="15" borderId="392" xfId="58" applyFont="1" applyFill="1" applyBorder="1" applyAlignment="1">
      <alignment horizontal="center" vertical="center" wrapText="1"/>
    </xf>
    <xf numFmtId="0" fontId="167" fillId="0" borderId="387" xfId="58" applyFont="1" applyFill="1" applyBorder="1" applyAlignment="1">
      <alignment horizontal="left" vertical="center" wrapText="1"/>
    </xf>
    <xf numFmtId="0" fontId="167" fillId="0" borderId="388" xfId="58" applyFont="1" applyFill="1" applyBorder="1" applyAlignment="1">
      <alignment horizontal="left" vertical="center" wrapText="1"/>
    </xf>
    <xf numFmtId="41" fontId="80" fillId="0" borderId="387" xfId="59" applyFont="1" applyBorder="1" applyAlignment="1">
      <alignment horizontal="center" vertical="center"/>
    </xf>
    <xf numFmtId="178" fontId="134" fillId="0" borderId="387" xfId="58" applyNumberFormat="1" applyFont="1" applyFill="1" applyBorder="1" applyAlignment="1">
      <alignment horizontal="center" vertical="center" wrapText="1"/>
    </xf>
    <xf numFmtId="0" fontId="80" fillId="0" borderId="387" xfId="58" applyFont="1" applyBorder="1" applyAlignment="1">
      <alignment horizontal="center" vertical="center"/>
    </xf>
    <xf numFmtId="0" fontId="134" fillId="0" borderId="392" xfId="58" applyFont="1" applyBorder="1" applyAlignment="1">
      <alignment horizontal="center" vertical="center" wrapText="1"/>
    </xf>
    <xf numFmtId="0" fontId="134" fillId="0" borderId="413" xfId="58" applyFont="1" applyBorder="1" applyAlignment="1">
      <alignment horizontal="center" vertical="center" wrapText="1"/>
    </xf>
    <xf numFmtId="0" fontId="134" fillId="0" borderId="393" xfId="58" applyFont="1" applyBorder="1" applyAlignment="1">
      <alignment horizontal="center" vertical="center" wrapText="1"/>
    </xf>
    <xf numFmtId="0" fontId="134" fillId="15" borderId="393" xfId="58" applyFont="1" applyFill="1" applyBorder="1" applyAlignment="1">
      <alignment horizontal="center" vertical="center" wrapText="1"/>
    </xf>
    <xf numFmtId="0" fontId="134" fillId="0" borderId="387" xfId="58" applyFont="1" applyBorder="1" applyAlignment="1">
      <alignment horizontal="center" vertical="center" wrapText="1"/>
    </xf>
    <xf numFmtId="0" fontId="29" fillId="0" borderId="0" xfId="0" applyFont="1" applyAlignment="1">
      <alignment horizontal="left" vertical="center" wrapText="1"/>
    </xf>
    <xf numFmtId="176" fontId="19" fillId="0" borderId="1" xfId="0" applyNumberFormat="1" applyFont="1" applyBorder="1" applyAlignment="1">
      <alignment horizontal="center" vertical="center"/>
    </xf>
    <xf numFmtId="176" fontId="19" fillId="0" borderId="30" xfId="0" applyNumberFormat="1" applyFont="1" applyBorder="1" applyAlignment="1">
      <alignment horizontal="center" vertical="center"/>
    </xf>
    <xf numFmtId="176" fontId="19" fillId="0" borderId="30" xfId="0" applyNumberFormat="1" applyFont="1" applyBorder="1" applyAlignment="1">
      <alignment horizontal="left" vertical="center"/>
    </xf>
    <xf numFmtId="176" fontId="19" fillId="0" borderId="102" xfId="0" applyNumberFormat="1" applyFont="1" applyBorder="1" applyAlignment="1">
      <alignment horizontal="left" vertical="center"/>
    </xf>
    <xf numFmtId="176" fontId="19" fillId="0" borderId="1" xfId="0" applyNumberFormat="1" applyFont="1" applyBorder="1" applyAlignment="1">
      <alignment horizontal="left" vertical="center"/>
    </xf>
    <xf numFmtId="176" fontId="19" fillId="0" borderId="7" xfId="0" applyNumberFormat="1" applyFont="1" applyBorder="1" applyAlignment="1">
      <alignment horizontal="left" vertical="center"/>
    </xf>
    <xf numFmtId="176" fontId="19" fillId="0" borderId="90" xfId="0" applyNumberFormat="1" applyFont="1" applyBorder="1" applyAlignment="1">
      <alignment horizontal="left" vertical="center"/>
    </xf>
    <xf numFmtId="0" fontId="19" fillId="2" borderId="21" xfId="0" applyFont="1" applyFill="1" applyBorder="1" applyAlignment="1">
      <alignment horizontal="center" vertical="center" wrapText="1"/>
    </xf>
    <xf numFmtId="0" fontId="19" fillId="2" borderId="21" xfId="0" applyFont="1" applyFill="1" applyBorder="1" applyAlignment="1">
      <alignment horizontal="center" vertical="center"/>
    </xf>
    <xf numFmtId="0" fontId="19" fillId="0" borderId="3" xfId="0" applyFont="1" applyBorder="1" applyAlignment="1">
      <alignment horizontal="right" vertical="center"/>
    </xf>
    <xf numFmtId="176" fontId="19" fillId="0" borderId="6" xfId="0" applyNumberFormat="1" applyFont="1" applyBorder="1" applyAlignment="1">
      <alignment horizontal="center" vertical="center"/>
    </xf>
    <xf numFmtId="0" fontId="29" fillId="0" borderId="0" xfId="0" applyFont="1" applyAlignment="1">
      <alignment horizontal="left" vertical="center"/>
    </xf>
    <xf numFmtId="0" fontId="19" fillId="0" borderId="3" xfId="0" applyFont="1" applyBorder="1" applyAlignment="1">
      <alignment horizontal="left" vertical="center"/>
    </xf>
    <xf numFmtId="0" fontId="29" fillId="0" borderId="0" xfId="0" applyFont="1" applyAlignment="1">
      <alignment horizontal="justify" vertical="center" wrapText="1"/>
    </xf>
    <xf numFmtId="49" fontId="29" fillId="0" borderId="0" xfId="0" applyNumberFormat="1" applyFont="1" applyBorder="1" applyAlignment="1">
      <alignment vertical="center" wrapText="1"/>
    </xf>
    <xf numFmtId="49" fontId="29" fillId="0" borderId="11" xfId="0" applyNumberFormat="1" applyFont="1" applyBorder="1" applyAlignment="1">
      <alignment vertical="center" wrapText="1"/>
    </xf>
    <xf numFmtId="49" fontId="29" fillId="0" borderId="3" xfId="0" applyNumberFormat="1" applyFont="1" applyBorder="1" applyAlignment="1">
      <alignment vertical="center" wrapText="1"/>
    </xf>
    <xf numFmtId="49" fontId="29" fillId="0" borderId="13" xfId="0" applyNumberFormat="1" applyFont="1" applyBorder="1" applyAlignment="1">
      <alignment vertical="center" wrapText="1"/>
    </xf>
    <xf numFmtId="176" fontId="19" fillId="0" borderId="44" xfId="0" applyNumberFormat="1" applyFont="1" applyBorder="1" applyAlignment="1">
      <alignment horizontal="left" vertical="center"/>
    </xf>
    <xf numFmtId="0" fontId="19" fillId="0" borderId="290" xfId="0" applyFont="1" applyBorder="1" applyAlignment="1">
      <alignment horizontal="center" vertical="center" wrapText="1"/>
    </xf>
    <xf numFmtId="0" fontId="19" fillId="0" borderId="291" xfId="0" applyFont="1" applyBorder="1" applyAlignment="1">
      <alignment horizontal="center" vertical="center" wrapText="1"/>
    </xf>
    <xf numFmtId="0" fontId="19" fillId="0" borderId="293" xfId="0" applyFont="1" applyBorder="1" applyAlignment="1">
      <alignment horizontal="center" vertical="center" wrapText="1"/>
    </xf>
    <xf numFmtId="0" fontId="19" fillId="0" borderId="289" xfId="0" applyFont="1" applyBorder="1" applyAlignment="1">
      <alignment horizontal="center" vertical="center" wrapText="1"/>
    </xf>
    <xf numFmtId="0" fontId="19" fillId="0" borderId="286" xfId="0" applyFont="1" applyBorder="1" applyAlignment="1">
      <alignment horizontal="center" vertical="center" wrapText="1"/>
    </xf>
    <xf numFmtId="0" fontId="19" fillId="0" borderId="280" xfId="0" applyFont="1" applyBorder="1" applyAlignment="1">
      <alignment horizontal="center" vertical="center" wrapText="1"/>
    </xf>
    <xf numFmtId="0" fontId="19" fillId="2" borderId="238" xfId="0" applyFont="1" applyFill="1" applyBorder="1" applyAlignment="1">
      <alignment horizontal="center" vertical="center"/>
    </xf>
    <xf numFmtId="0" fontId="19" fillId="2" borderId="250" xfId="0" applyFont="1" applyFill="1" applyBorder="1" applyAlignment="1">
      <alignment horizontal="center" vertical="center"/>
    </xf>
    <xf numFmtId="0" fontId="19" fillId="2" borderId="239" xfId="0" applyFont="1" applyFill="1" applyBorder="1" applyAlignment="1">
      <alignment horizontal="center" vertical="center"/>
    </xf>
    <xf numFmtId="0" fontId="137" fillId="0" borderId="0" xfId="0" applyFont="1" applyAlignment="1">
      <alignment horizontal="left" vertical="center" wrapText="1"/>
    </xf>
    <xf numFmtId="0" fontId="29" fillId="0" borderId="0" xfId="0" applyFont="1" applyAlignment="1">
      <alignment horizontal="justify" vertical="top" wrapText="1"/>
    </xf>
    <xf numFmtId="49" fontId="29" fillId="0" borderId="17" xfId="0" applyNumberFormat="1" applyFont="1" applyBorder="1" applyAlignment="1">
      <alignment horizontal="left" vertical="center"/>
    </xf>
    <xf numFmtId="49" fontId="29" fillId="0" borderId="88" xfId="0" applyNumberFormat="1" applyFont="1" applyBorder="1" applyAlignment="1">
      <alignment horizontal="left" vertical="center"/>
    </xf>
    <xf numFmtId="49" fontId="29" fillId="0" borderId="106" xfId="0" applyNumberFormat="1" applyFont="1" applyBorder="1" applyAlignment="1">
      <alignment horizontal="left" vertical="center"/>
    </xf>
    <xf numFmtId="176" fontId="19" fillId="0" borderId="34" xfId="0" applyNumberFormat="1" applyFont="1" applyBorder="1" applyAlignment="1">
      <alignment horizontal="center" vertical="center"/>
    </xf>
    <xf numFmtId="0" fontId="19" fillId="2" borderId="21" xfId="0" applyFont="1" applyFill="1" applyBorder="1" applyAlignment="1">
      <alignment horizontal="distributed" vertical="center" indent="3"/>
    </xf>
    <xf numFmtId="0" fontId="19" fillId="2" borderId="18" xfId="0" applyFont="1" applyFill="1" applyBorder="1" applyAlignment="1">
      <alignment horizontal="distributed" vertical="center" indent="3"/>
    </xf>
    <xf numFmtId="0" fontId="19" fillId="0" borderId="0" xfId="0" applyFont="1" applyBorder="1" applyAlignment="1">
      <alignment horizontal="right" vertical="center"/>
    </xf>
    <xf numFmtId="176" fontId="19" fillId="0" borderId="289" xfId="0" applyNumberFormat="1" applyFont="1" applyBorder="1" applyAlignment="1">
      <alignment horizontal="center" vertical="center"/>
    </xf>
    <xf numFmtId="176" fontId="19" fillId="0" borderId="286" xfId="0" applyNumberFormat="1" applyFont="1" applyBorder="1" applyAlignment="1">
      <alignment horizontal="center" vertical="center"/>
    </xf>
    <xf numFmtId="176" fontId="19" fillId="0" borderId="288" xfId="0" applyNumberFormat="1" applyFont="1" applyBorder="1" applyAlignment="1">
      <alignment horizontal="center" vertical="center"/>
    </xf>
    <xf numFmtId="176" fontId="19" fillId="0" borderId="290" xfId="0" applyNumberFormat="1" applyFont="1" applyBorder="1" applyAlignment="1">
      <alignment horizontal="center" vertical="center"/>
    </xf>
    <xf numFmtId="176" fontId="19" fillId="0" borderId="291" xfId="0" applyNumberFormat="1" applyFont="1" applyBorder="1" applyAlignment="1">
      <alignment horizontal="center" vertical="center"/>
    </xf>
    <xf numFmtId="176" fontId="19" fillId="0" borderId="300" xfId="0" applyNumberFormat="1" applyFont="1" applyBorder="1" applyAlignment="1">
      <alignment horizontal="center" vertical="center"/>
    </xf>
    <xf numFmtId="0" fontId="19" fillId="2" borderId="251" xfId="0" applyFont="1" applyFill="1" applyBorder="1" applyAlignment="1">
      <alignment horizontal="center" vertical="center"/>
    </xf>
    <xf numFmtId="0" fontId="19" fillId="2" borderId="18" xfId="0" applyFont="1" applyFill="1" applyBorder="1" applyAlignment="1">
      <alignment horizontal="center" vertical="center"/>
    </xf>
    <xf numFmtId="0" fontId="19" fillId="0" borderId="22" xfId="0" applyFont="1" applyBorder="1" applyAlignment="1">
      <alignment horizontal="distributed" vertical="center" indent="3"/>
    </xf>
    <xf numFmtId="0" fontId="19" fillId="0" borderId="4" xfId="0" applyFont="1" applyBorder="1" applyAlignment="1">
      <alignment horizontal="distributed" vertical="center" indent="3"/>
    </xf>
    <xf numFmtId="0" fontId="19" fillId="2" borderId="26" xfId="0" applyFont="1" applyFill="1" applyBorder="1" applyAlignment="1">
      <alignment horizontal="distributed" vertical="center" indent="3"/>
    </xf>
    <xf numFmtId="176" fontId="19" fillId="0" borderId="8" xfId="0" applyNumberFormat="1" applyFont="1" applyBorder="1" applyAlignment="1">
      <alignment horizontal="center" vertical="center"/>
    </xf>
    <xf numFmtId="176" fontId="19" fillId="0" borderId="16" xfId="0" applyNumberFormat="1" applyFont="1" applyBorder="1" applyAlignment="1">
      <alignment horizontal="center" vertical="center"/>
    </xf>
    <xf numFmtId="176" fontId="19" fillId="0" borderId="17" xfId="0" applyNumberFormat="1" applyFont="1" applyBorder="1" applyAlignment="1">
      <alignment horizontal="center" vertical="center"/>
    </xf>
    <xf numFmtId="176" fontId="19" fillId="0" borderId="9" xfId="0" applyNumberFormat="1" applyFont="1" applyBorder="1" applyAlignment="1">
      <alignment horizontal="center" vertical="center"/>
    </xf>
    <xf numFmtId="176" fontId="19" fillId="0" borderId="0" xfId="0" applyNumberFormat="1" applyFont="1" applyBorder="1" applyAlignment="1">
      <alignment horizontal="center" vertical="center"/>
    </xf>
    <xf numFmtId="176" fontId="19" fillId="0" borderId="55" xfId="0" applyNumberFormat="1" applyFont="1" applyBorder="1" applyAlignment="1">
      <alignment horizontal="center" vertical="center"/>
    </xf>
    <xf numFmtId="176" fontId="19" fillId="0" borderId="35" xfId="0" applyNumberFormat="1" applyFont="1" applyBorder="1" applyAlignment="1">
      <alignment horizontal="center" vertical="center"/>
    </xf>
    <xf numFmtId="176" fontId="19" fillId="0" borderId="3" xfId="0" applyNumberFormat="1" applyFont="1" applyBorder="1" applyAlignment="1">
      <alignment horizontal="center" vertical="center"/>
    </xf>
    <xf numFmtId="176" fontId="19" fillId="0" borderId="105" xfId="0" applyNumberFormat="1" applyFont="1" applyBorder="1" applyAlignment="1">
      <alignment horizontal="center" vertical="center"/>
    </xf>
    <xf numFmtId="0" fontId="19" fillId="0" borderId="104" xfId="0" applyFont="1" applyBorder="1" applyAlignment="1">
      <alignment horizontal="distributed" vertical="center" indent="1"/>
    </xf>
    <xf numFmtId="0" fontId="19" fillId="0" borderId="16" xfId="0" applyFont="1" applyBorder="1" applyAlignment="1">
      <alignment horizontal="distributed" vertical="center" indent="1"/>
    </xf>
    <xf numFmtId="0" fontId="19" fillId="0" borderId="17" xfId="0" applyFont="1" applyBorder="1" applyAlignment="1">
      <alignment horizontal="distributed" vertical="center" indent="1"/>
    </xf>
    <xf numFmtId="0" fontId="19" fillId="0" borderId="10" xfId="0" applyFont="1" applyBorder="1" applyAlignment="1">
      <alignment horizontal="distributed" vertical="center" indent="1"/>
    </xf>
    <xf numFmtId="0" fontId="19" fillId="0" borderId="0" xfId="0" applyFont="1" applyBorder="1" applyAlignment="1">
      <alignment horizontal="distributed" vertical="center" indent="1"/>
    </xf>
    <xf numFmtId="0" fontId="19" fillId="0" borderId="55" xfId="0" applyFont="1" applyBorder="1" applyAlignment="1">
      <alignment horizontal="distributed" vertical="center" indent="1"/>
    </xf>
    <xf numFmtId="0" fontId="19" fillId="0" borderId="28" xfId="0" applyFont="1" applyBorder="1" applyAlignment="1">
      <alignment horizontal="distributed" vertical="center" indent="1"/>
    </xf>
    <xf numFmtId="0" fontId="19" fillId="0" borderId="3" xfId="0" applyFont="1" applyBorder="1" applyAlignment="1">
      <alignment horizontal="distributed" vertical="center" indent="1"/>
    </xf>
    <xf numFmtId="0" fontId="19" fillId="0" borderId="105" xfId="0" applyFont="1" applyBorder="1" applyAlignment="1">
      <alignment horizontal="distributed" vertical="center" indent="1"/>
    </xf>
    <xf numFmtId="0" fontId="19" fillId="0" borderId="0" xfId="0" applyFont="1" applyBorder="1" applyAlignment="1">
      <alignment horizontal="left" vertical="center"/>
    </xf>
    <xf numFmtId="0" fontId="19" fillId="0" borderId="290" xfId="0" applyFont="1" applyBorder="1" applyAlignment="1">
      <alignment horizontal="center" vertical="center"/>
    </xf>
    <xf numFmtId="0" fontId="19" fillId="0" borderId="291" xfId="0" applyFont="1" applyBorder="1" applyAlignment="1">
      <alignment horizontal="center" vertical="center"/>
    </xf>
    <xf numFmtId="0" fontId="19" fillId="0" borderId="300" xfId="0" applyFont="1" applyBorder="1" applyAlignment="1">
      <alignment horizontal="center" vertical="center"/>
    </xf>
    <xf numFmtId="0" fontId="19" fillId="0" borderId="289" xfId="0" applyFont="1" applyBorder="1" applyAlignment="1">
      <alignment horizontal="center" vertical="center"/>
    </xf>
    <xf numFmtId="0" fontId="19" fillId="0" borderId="286" xfId="0" applyFont="1" applyBorder="1" applyAlignment="1">
      <alignment horizontal="center" vertical="center"/>
    </xf>
    <xf numFmtId="0" fontId="19" fillId="0" borderId="288" xfId="0" applyFont="1" applyBorder="1" applyAlignment="1">
      <alignment horizontal="center" vertical="center"/>
    </xf>
    <xf numFmtId="0" fontId="19" fillId="0" borderId="287" xfId="0" applyFont="1" applyBorder="1" applyAlignment="1">
      <alignment horizontal="center" vertical="center"/>
    </xf>
    <xf numFmtId="0" fontId="19" fillId="0" borderId="280" xfId="0" applyFont="1" applyBorder="1" applyAlignment="1">
      <alignment horizontal="center" vertical="center"/>
    </xf>
    <xf numFmtId="0" fontId="163" fillId="0" borderId="0" xfId="0" applyFont="1" applyBorder="1" applyAlignment="1">
      <alignment horizontal="left" vertical="center"/>
    </xf>
    <xf numFmtId="0" fontId="163" fillId="0" borderId="11" xfId="0" applyFont="1" applyBorder="1" applyAlignment="1">
      <alignment horizontal="left" vertical="center"/>
    </xf>
    <xf numFmtId="0" fontId="19" fillId="2" borderId="26" xfId="0" applyFont="1" applyFill="1" applyBorder="1" applyAlignment="1">
      <alignment horizontal="distributed" vertical="center" indent="1"/>
    </xf>
    <xf numFmtId="0" fontId="19" fillId="2" borderId="21" xfId="0" applyFont="1" applyFill="1" applyBorder="1" applyAlignment="1">
      <alignment horizontal="distributed" vertical="center" indent="1"/>
    </xf>
    <xf numFmtId="0" fontId="19" fillId="0" borderId="4" xfId="0" applyFont="1" applyBorder="1" applyAlignment="1">
      <alignment horizontal="center" vertical="center"/>
    </xf>
    <xf numFmtId="0" fontId="19" fillId="0" borderId="14" xfId="0" applyFont="1" applyBorder="1" applyAlignment="1">
      <alignment horizontal="center" vertical="center"/>
    </xf>
    <xf numFmtId="0" fontId="19" fillId="0" borderId="24" xfId="0" applyFont="1" applyBorder="1" applyAlignment="1">
      <alignment horizontal="center" vertical="center"/>
    </xf>
    <xf numFmtId="0" fontId="19" fillId="0" borderId="15" xfId="0" applyFont="1" applyBorder="1" applyAlignment="1">
      <alignment horizontal="center" vertical="center"/>
    </xf>
    <xf numFmtId="0" fontId="163" fillId="0" borderId="189" xfId="0" applyFont="1" applyBorder="1" applyAlignment="1">
      <alignment horizontal="left" vertical="center" wrapText="1"/>
    </xf>
    <xf numFmtId="0" fontId="163" fillId="0" borderId="192" xfId="0" applyFont="1" applyBorder="1" applyAlignment="1">
      <alignment horizontal="left" vertical="center" wrapText="1"/>
    </xf>
    <xf numFmtId="0" fontId="19" fillId="0" borderId="292" xfId="0" applyFont="1" applyBorder="1" applyAlignment="1">
      <alignment horizontal="center" vertical="center"/>
    </xf>
    <xf numFmtId="0" fontId="19" fillId="0" borderId="293" xfId="0" applyFont="1" applyBorder="1" applyAlignment="1">
      <alignment horizontal="center" vertical="center"/>
    </xf>
    <xf numFmtId="0" fontId="163" fillId="0" borderId="10" xfId="0" applyFont="1" applyBorder="1" applyAlignment="1">
      <alignment horizontal="left" vertical="center"/>
    </xf>
    <xf numFmtId="0" fontId="19" fillId="0" borderId="25" xfId="0" applyFont="1" applyBorder="1" applyAlignment="1">
      <alignment horizontal="distributed" vertical="center" indent="3"/>
    </xf>
    <xf numFmtId="0" fontId="19" fillId="0" borderId="24" xfId="0" applyFont="1" applyBorder="1" applyAlignment="1">
      <alignment horizontal="distributed" vertical="center" indent="3"/>
    </xf>
    <xf numFmtId="0" fontId="163" fillId="0" borderId="0" xfId="0" applyFont="1" applyBorder="1" applyAlignment="1">
      <alignment horizontal="left" vertical="center" wrapText="1"/>
    </xf>
    <xf numFmtId="0" fontId="163" fillId="0" borderId="11" xfId="0" applyFont="1" applyBorder="1" applyAlignment="1">
      <alignment horizontal="left" vertical="center" wrapText="1"/>
    </xf>
    <xf numFmtId="0" fontId="120" fillId="0" borderId="0" xfId="58" applyFont="1" applyBorder="1" applyAlignment="1">
      <alignment horizontal="left" vertical="center" wrapText="1"/>
    </xf>
    <xf numFmtId="0" fontId="119" fillId="0" borderId="379" xfId="58" applyFont="1" applyBorder="1" applyAlignment="1">
      <alignment horizontal="center" vertical="center"/>
    </xf>
    <xf numFmtId="0" fontId="119" fillId="0" borderId="0" xfId="58" applyFont="1" applyBorder="1" applyAlignment="1">
      <alignment horizontal="center" vertical="center"/>
    </xf>
    <xf numFmtId="0" fontId="119" fillId="0" borderId="378" xfId="58" applyFont="1" applyBorder="1" applyAlignment="1">
      <alignment horizontal="center" vertical="center"/>
    </xf>
    <xf numFmtId="0" fontId="120" fillId="0" borderId="379" xfId="58" applyFont="1" applyBorder="1" applyAlignment="1">
      <alignment horizontal="left" vertical="center" wrapText="1"/>
    </xf>
    <xf numFmtId="0" fontId="121" fillId="0" borderId="0" xfId="58" applyFont="1" applyBorder="1" applyAlignment="1">
      <alignment horizontal="left" vertical="center" wrapText="1"/>
    </xf>
    <xf numFmtId="0" fontId="121" fillId="0" borderId="378" xfId="58" applyFont="1" applyBorder="1" applyAlignment="1">
      <alignment horizontal="left" vertical="center" wrapText="1"/>
    </xf>
    <xf numFmtId="0" fontId="120" fillId="0" borderId="0" xfId="58" applyFont="1" applyBorder="1" applyAlignment="1">
      <alignment horizontal="left" vertical="top" wrapText="1"/>
    </xf>
    <xf numFmtId="0" fontId="120" fillId="0" borderId="378" xfId="58" applyFont="1" applyBorder="1" applyAlignment="1">
      <alignment horizontal="left" vertical="center" wrapText="1"/>
    </xf>
    <xf numFmtId="15" fontId="134" fillId="0" borderId="0" xfId="58" applyNumberFormat="1" applyFont="1" applyFill="1" applyBorder="1" applyAlignment="1">
      <alignment horizontal="center" vertical="center" wrapText="1"/>
    </xf>
    <xf numFmtId="0" fontId="88" fillId="0" borderId="189" xfId="58" applyFont="1" applyBorder="1" applyAlignment="1">
      <alignment horizontal="right" vertical="center"/>
    </xf>
    <xf numFmtId="0" fontId="80" fillId="0" borderId="324" xfId="58" applyFont="1" applyBorder="1" applyAlignment="1">
      <alignment horizontal="center" vertical="center"/>
    </xf>
    <xf numFmtId="0" fontId="80" fillId="0" borderId="327" xfId="58" applyFont="1" applyBorder="1" applyAlignment="1">
      <alignment horizontal="center" vertical="center"/>
    </xf>
    <xf numFmtId="0" fontId="80" fillId="0" borderId="325" xfId="58" applyFont="1" applyBorder="1" applyAlignment="1">
      <alignment horizontal="center" vertical="center"/>
    </xf>
    <xf numFmtId="0" fontId="133" fillId="0" borderId="0" xfId="58" applyFont="1" applyAlignment="1">
      <alignment horizontal="center" vertical="center" wrapText="1"/>
    </xf>
    <xf numFmtId="0" fontId="167" fillId="0" borderId="322" xfId="58" applyFont="1" applyBorder="1" applyAlignment="1">
      <alignment horizontal="center" vertical="center"/>
    </xf>
    <xf numFmtId="0" fontId="167" fillId="0" borderId="382" xfId="58" applyFont="1" applyBorder="1" applyAlignment="1">
      <alignment horizontal="center" vertical="center"/>
    </xf>
    <xf numFmtId="0" fontId="167" fillId="0" borderId="323" xfId="58" applyFont="1" applyBorder="1" applyAlignment="1">
      <alignment horizontal="center" vertical="center"/>
    </xf>
    <xf numFmtId="0" fontId="134" fillId="15" borderId="382" xfId="58" applyFont="1" applyFill="1" applyBorder="1" applyAlignment="1">
      <alignment horizontal="center" vertical="center" wrapText="1"/>
    </xf>
    <xf numFmtId="178" fontId="167" fillId="0" borderId="321" xfId="58" applyNumberFormat="1" applyFont="1" applyFill="1" applyBorder="1" applyAlignment="1">
      <alignment horizontal="center" vertical="center" wrapText="1"/>
    </xf>
    <xf numFmtId="178" fontId="134" fillId="15" borderId="321" xfId="58" applyNumberFormat="1" applyFont="1" applyFill="1" applyBorder="1" applyAlignment="1">
      <alignment horizontal="center" vertical="center" wrapText="1"/>
    </xf>
    <xf numFmtId="178" fontId="134" fillId="0" borderId="0" xfId="58" applyNumberFormat="1" applyFont="1" applyFill="1" applyBorder="1" applyAlignment="1">
      <alignment horizontal="center" vertical="center" wrapText="1"/>
    </xf>
    <xf numFmtId="0" fontId="128" fillId="0" borderId="381" xfId="58" applyFont="1" applyBorder="1" applyAlignment="1">
      <alignment horizontal="center" vertical="center"/>
    </xf>
    <xf numFmtId="0" fontId="128" fillId="0" borderId="326" xfId="58" applyFont="1" applyBorder="1" applyAlignment="1">
      <alignment horizontal="center" vertical="center"/>
    </xf>
    <xf numFmtId="0" fontId="128" fillId="0" borderId="380" xfId="58" applyFont="1" applyBorder="1" applyAlignment="1">
      <alignment horizontal="center" vertical="center"/>
    </xf>
    <xf numFmtId="0" fontId="128" fillId="0" borderId="0" xfId="58" applyFont="1" applyBorder="1" applyAlignment="1">
      <alignment horizontal="center" vertical="center"/>
    </xf>
    <xf numFmtId="0" fontId="128" fillId="0" borderId="378" xfId="58" applyFont="1" applyBorder="1" applyAlignment="1">
      <alignment horizontal="center" vertical="center"/>
    </xf>
    <xf numFmtId="0" fontId="188" fillId="0" borderId="0" xfId="58" applyFont="1" applyBorder="1" applyAlignment="1">
      <alignment horizontal="left" vertical="top" wrapText="1"/>
    </xf>
    <xf numFmtId="41" fontId="134" fillId="0" borderId="322" xfId="59" applyFont="1" applyBorder="1" applyAlignment="1">
      <alignment horizontal="center" vertical="center" wrapText="1"/>
    </xf>
    <xf numFmtId="41" fontId="134" fillId="0" borderId="323" xfId="59" applyFont="1" applyBorder="1" applyAlignment="1">
      <alignment horizontal="center" vertical="center" wrapText="1"/>
    </xf>
    <xf numFmtId="3" fontId="80" fillId="0" borderId="324" xfId="58" applyNumberFormat="1" applyFont="1" applyBorder="1" applyAlignment="1">
      <alignment horizontal="center" vertical="center"/>
    </xf>
    <xf numFmtId="3" fontId="80" fillId="0" borderId="327" xfId="58" applyNumberFormat="1" applyFont="1" applyBorder="1" applyAlignment="1">
      <alignment horizontal="center" vertical="center"/>
    </xf>
    <xf numFmtId="3" fontId="80" fillId="0" borderId="325" xfId="58" applyNumberFormat="1" applyFont="1" applyBorder="1" applyAlignment="1">
      <alignment horizontal="center" vertical="center"/>
    </xf>
    <xf numFmtId="0" fontId="80" fillId="0" borderId="321" xfId="58" quotePrefix="1" applyFont="1" applyBorder="1" applyAlignment="1">
      <alignment horizontal="left" vertical="center" wrapText="1"/>
    </xf>
    <xf numFmtId="0" fontId="145" fillId="0" borderId="326" xfId="58" applyFont="1" applyBorder="1" applyAlignment="1">
      <alignment horizontal="left" vertical="top" wrapText="1"/>
    </xf>
    <xf numFmtId="0" fontId="145" fillId="0" borderId="0" xfId="58" applyFont="1" applyBorder="1" applyAlignment="1">
      <alignment horizontal="left" vertical="top" wrapText="1"/>
    </xf>
    <xf numFmtId="0" fontId="132" fillId="0" borderId="0" xfId="58" applyFont="1" applyBorder="1" applyAlignment="1">
      <alignment horizontal="left" vertical="center" wrapText="1"/>
    </xf>
    <xf numFmtId="0" fontId="192" fillId="0" borderId="0" xfId="58" applyFont="1" applyBorder="1" applyAlignment="1">
      <alignment horizontal="left" vertical="center" wrapText="1"/>
    </xf>
    <xf numFmtId="0" fontId="134" fillId="0" borderId="381" xfId="58" applyFont="1" applyBorder="1" applyAlignment="1">
      <alignment horizontal="center" vertical="center" wrapText="1"/>
    </xf>
    <xf numFmtId="0" fontId="134" fillId="0" borderId="380" xfId="58" applyFont="1" applyBorder="1" applyAlignment="1">
      <alignment horizontal="center" vertical="center" wrapText="1"/>
    </xf>
    <xf numFmtId="0" fontId="134" fillId="0" borderId="322" xfId="58" applyFont="1" applyFill="1" applyBorder="1" applyAlignment="1">
      <alignment horizontal="center" vertical="center" wrapText="1"/>
    </xf>
    <xf numFmtId="0" fontId="134" fillId="0" borderId="382" xfId="58" applyFont="1" applyFill="1" applyBorder="1" applyAlignment="1">
      <alignment horizontal="center" vertical="center" wrapText="1"/>
    </xf>
    <xf numFmtId="0" fontId="134" fillId="0" borderId="323" xfId="58" applyFont="1" applyFill="1" applyBorder="1" applyAlignment="1">
      <alignment horizontal="center" vertical="center" wrapText="1"/>
    </xf>
    <xf numFmtId="0" fontId="134" fillId="0" borderId="324" xfId="58" applyFont="1" applyBorder="1" applyAlignment="1">
      <alignment horizontal="center" vertical="center" wrapText="1"/>
    </xf>
    <xf numFmtId="0" fontId="134" fillId="0" borderId="325" xfId="58" applyFont="1" applyBorder="1" applyAlignment="1">
      <alignment horizontal="center" vertical="center" wrapText="1"/>
    </xf>
    <xf numFmtId="41" fontId="134" fillId="0" borderId="382" xfId="59" applyFont="1" applyBorder="1" applyAlignment="1">
      <alignment horizontal="center" vertical="center" wrapText="1"/>
    </xf>
    <xf numFmtId="209" fontId="80" fillId="0" borderId="321" xfId="58" applyNumberFormat="1" applyFont="1" applyBorder="1" applyAlignment="1">
      <alignment horizontal="center" vertical="center"/>
    </xf>
    <xf numFmtId="178" fontId="134" fillId="0" borderId="322" xfId="58" applyNumberFormat="1" applyFont="1" applyFill="1" applyBorder="1" applyAlignment="1">
      <alignment horizontal="center" vertical="center" wrapText="1"/>
    </xf>
    <xf numFmtId="178" fontId="134" fillId="0" borderId="382" xfId="58" applyNumberFormat="1" applyFont="1" applyFill="1" applyBorder="1" applyAlignment="1">
      <alignment horizontal="center" vertical="center" wrapText="1"/>
    </xf>
    <xf numFmtId="178" fontId="134" fillId="0" borderId="323" xfId="58" applyNumberFormat="1" applyFont="1" applyFill="1" applyBorder="1" applyAlignment="1">
      <alignment horizontal="center" vertical="center" wrapText="1"/>
    </xf>
    <xf numFmtId="209" fontId="167" fillId="0" borderId="321" xfId="58" applyNumberFormat="1" applyFont="1" applyBorder="1" applyAlignment="1">
      <alignment horizontal="center" vertical="center"/>
    </xf>
    <xf numFmtId="0" fontId="80" fillId="15" borderId="322" xfId="0" applyFont="1" applyFill="1" applyBorder="1" applyAlignment="1">
      <alignment horizontal="center" vertical="center"/>
    </xf>
    <xf numFmtId="0" fontId="80" fillId="15" borderId="323" xfId="0" applyFont="1" applyFill="1" applyBorder="1" applyAlignment="1">
      <alignment horizontal="center" vertical="center"/>
    </xf>
    <xf numFmtId="0" fontId="80" fillId="0" borderId="322" xfId="0" applyFont="1" applyBorder="1" applyAlignment="1">
      <alignment horizontal="center" vertical="center"/>
    </xf>
    <xf numFmtId="0" fontId="80" fillId="0" borderId="323" xfId="0" applyFont="1" applyBorder="1" applyAlignment="1">
      <alignment horizontal="center" vertical="center"/>
    </xf>
    <xf numFmtId="0" fontId="91" fillId="0" borderId="0" xfId="0" applyFont="1" applyBorder="1" applyAlignment="1">
      <alignment horizontal="left" vertical="center"/>
    </xf>
    <xf numFmtId="0" fontId="167" fillId="0" borderId="322" xfId="58" applyFont="1" applyFill="1" applyBorder="1" applyAlignment="1">
      <alignment horizontal="center" vertical="center" wrapText="1"/>
    </xf>
    <xf numFmtId="0" fontId="167" fillId="0" borderId="382" xfId="58" applyFont="1" applyFill="1" applyBorder="1" applyAlignment="1">
      <alignment horizontal="center" vertical="center" wrapText="1"/>
    </xf>
    <xf numFmtId="0" fontId="167" fillId="0" borderId="323" xfId="58" applyFont="1" applyFill="1" applyBorder="1" applyAlignment="1">
      <alignment horizontal="center" vertical="center" wrapText="1"/>
    </xf>
    <xf numFmtId="0" fontId="190" fillId="0" borderId="381" xfId="58" applyFont="1" applyBorder="1" applyAlignment="1">
      <alignment horizontal="center" vertical="center" wrapText="1"/>
    </xf>
    <xf numFmtId="0" fontId="190" fillId="0" borderId="380" xfId="58" applyFont="1" applyBorder="1" applyAlignment="1">
      <alignment horizontal="center" vertical="center" wrapText="1"/>
    </xf>
    <xf numFmtId="0" fontId="190" fillId="0" borderId="379" xfId="58" applyFont="1" applyBorder="1" applyAlignment="1">
      <alignment horizontal="center" vertical="center" wrapText="1"/>
    </xf>
    <xf numFmtId="0" fontId="190" fillId="0" borderId="378" xfId="58" applyFont="1" applyBorder="1" applyAlignment="1">
      <alignment horizontal="center" vertical="center" wrapText="1"/>
    </xf>
    <xf numFmtId="0" fontId="190" fillId="0" borderId="377" xfId="58" applyFont="1" applyBorder="1" applyAlignment="1">
      <alignment horizontal="center" vertical="center" wrapText="1"/>
    </xf>
    <xf numFmtId="0" fontId="190" fillId="0" borderId="375" xfId="58" applyFont="1" applyBorder="1" applyAlignment="1">
      <alignment horizontal="center" vertical="center" wrapText="1"/>
    </xf>
    <xf numFmtId="0" fontId="21" fillId="0" borderId="1" xfId="0" applyFont="1" applyBorder="1" applyAlignment="1">
      <alignment horizontal="left" vertical="center"/>
    </xf>
    <xf numFmtId="0" fontId="21" fillId="0" borderId="44" xfId="0" applyFont="1" applyBorder="1" applyAlignment="1">
      <alignment horizontal="left" vertical="center"/>
    </xf>
    <xf numFmtId="0" fontId="21" fillId="0" borderId="4" xfId="0" applyFont="1" applyBorder="1" applyAlignment="1">
      <alignment horizontal="left" vertical="center"/>
    </xf>
    <xf numFmtId="0" fontId="21" fillId="0" borderId="14" xfId="0" applyFont="1" applyBorder="1" applyAlignment="1">
      <alignment horizontal="left" vertical="center"/>
    </xf>
    <xf numFmtId="0" fontId="21" fillId="0" borderId="98" xfId="0" applyFont="1" applyBorder="1" applyAlignment="1">
      <alignment horizontal="distributed" vertical="center" indent="1"/>
    </xf>
    <xf numFmtId="0" fontId="21" fillId="0" borderId="2" xfId="0" applyFont="1" applyBorder="1" applyAlignment="1">
      <alignment horizontal="distributed" vertical="center" indent="1"/>
    </xf>
    <xf numFmtId="0" fontId="21" fillId="0" borderId="89" xfId="0" applyFont="1" applyBorder="1" applyAlignment="1">
      <alignment horizontal="distributed" vertical="center" indent="1"/>
    </xf>
    <xf numFmtId="0" fontId="21" fillId="0" borderId="20" xfId="0" applyNumberFormat="1" applyFont="1" applyBorder="1" applyAlignment="1">
      <alignment horizontal="center" vertical="center"/>
    </xf>
    <xf numFmtId="0" fontId="21" fillId="0" borderId="100" xfId="0" applyNumberFormat="1" applyFont="1" applyBorder="1" applyAlignment="1">
      <alignment horizontal="center" vertical="center"/>
    </xf>
    <xf numFmtId="0" fontId="21" fillId="0" borderId="99" xfId="0" applyFont="1" applyBorder="1" applyAlignment="1">
      <alignment horizontal="distributed" vertical="center" indent="1"/>
    </xf>
    <xf numFmtId="0" fontId="21" fillId="0" borderId="1" xfId="0" applyFont="1" applyBorder="1" applyAlignment="1">
      <alignment horizontal="distributed" vertical="center" indent="1"/>
    </xf>
    <xf numFmtId="0" fontId="21" fillId="0" borderId="44" xfId="0" applyFont="1" applyBorder="1" applyAlignment="1">
      <alignment horizontal="distributed" vertical="center" indent="1"/>
    </xf>
    <xf numFmtId="0" fontId="21" fillId="0" borderId="6" xfId="0" applyFont="1" applyBorder="1" applyAlignment="1">
      <alignment horizontal="center" vertical="center"/>
    </xf>
    <xf numFmtId="0" fontId="21" fillId="0" borderId="1" xfId="0" applyFont="1" applyBorder="1" applyAlignment="1">
      <alignment horizontal="center" vertical="center"/>
    </xf>
    <xf numFmtId="0" fontId="21" fillId="0" borderId="44" xfId="0" applyFont="1" applyBorder="1" applyAlignment="1">
      <alignment horizontal="center" vertical="center"/>
    </xf>
    <xf numFmtId="180" fontId="21" fillId="0" borderId="6" xfId="0" applyNumberFormat="1" applyFont="1" applyBorder="1" applyAlignment="1">
      <alignment horizontal="right" vertical="center"/>
    </xf>
    <xf numFmtId="180" fontId="21" fillId="0" borderId="1" xfId="0" applyNumberFormat="1" applyFont="1" applyBorder="1" applyAlignment="1">
      <alignment horizontal="right" vertical="center"/>
    </xf>
    <xf numFmtId="41" fontId="21" fillId="0" borderId="1" xfId="8" applyFont="1" applyBorder="1" applyAlignment="1">
      <alignment horizontal="left" vertical="center"/>
    </xf>
    <xf numFmtId="41" fontId="21" fillId="0" borderId="7" xfId="8" applyFont="1" applyBorder="1" applyAlignment="1">
      <alignment horizontal="left" vertical="center"/>
    </xf>
    <xf numFmtId="0" fontId="21" fillId="0" borderId="12" xfId="0" applyFont="1" applyBorder="1" applyAlignment="1">
      <alignment horizontal="center" vertical="center"/>
    </xf>
    <xf numFmtId="0" fontId="21" fillId="0" borderId="5" xfId="0" applyFont="1" applyBorder="1" applyAlignment="1">
      <alignment horizontal="left" vertical="center"/>
    </xf>
    <xf numFmtId="0" fontId="21" fillId="0" borderId="101" xfId="0" applyFont="1" applyBorder="1" applyAlignment="1">
      <alignment horizontal="left" vertical="center"/>
    </xf>
    <xf numFmtId="179" fontId="21" fillId="0" borderId="6" xfId="0" applyNumberFormat="1" applyFont="1" applyBorder="1" applyAlignment="1">
      <alignment horizontal="center" vertical="center"/>
    </xf>
    <xf numFmtId="179" fontId="21" fillId="0" borderId="1" xfId="0" applyNumberFormat="1" applyFont="1" applyBorder="1" applyAlignment="1">
      <alignment horizontal="center" vertical="center"/>
    </xf>
    <xf numFmtId="179" fontId="21" fillId="0" borderId="44" xfId="0" applyNumberFormat="1" applyFont="1" applyBorder="1" applyAlignment="1">
      <alignment horizontal="center" vertical="center"/>
    </xf>
    <xf numFmtId="199" fontId="21"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1" fillId="0" borderId="6" xfId="0" applyNumberFormat="1" applyFont="1" applyBorder="1" applyAlignment="1">
      <alignment horizontal="left" vertical="center" wrapText="1" shrinkToFit="1"/>
    </xf>
    <xf numFmtId="49" fontId="21" fillId="0" borderId="1" xfId="0" applyNumberFormat="1" applyFont="1" applyBorder="1" applyAlignment="1">
      <alignment horizontal="left" vertical="center" wrapText="1" shrinkToFit="1"/>
    </xf>
    <xf numFmtId="49" fontId="21" fillId="0" borderId="44" xfId="0" applyNumberFormat="1" applyFont="1" applyBorder="1" applyAlignment="1">
      <alignment horizontal="left" vertical="center" wrapText="1" shrinkToFit="1"/>
    </xf>
    <xf numFmtId="0" fontId="21" fillId="0" borderId="32" xfId="0" applyFont="1" applyBorder="1" applyAlignment="1">
      <alignment horizontal="distributed" vertical="center" indent="7"/>
    </xf>
    <xf numFmtId="0" fontId="21" fillId="0" borderId="104" xfId="0" applyFont="1" applyBorder="1" applyAlignment="1">
      <alignment horizontal="distributed" vertical="center" indent="1"/>
    </xf>
    <xf numFmtId="0" fontId="21" fillId="0" borderId="16" xfId="0" applyFont="1" applyBorder="1" applyAlignment="1">
      <alignment horizontal="distributed" vertical="center" indent="1"/>
    </xf>
    <xf numFmtId="0" fontId="21" fillId="0" borderId="17" xfId="0" applyFont="1" applyBorder="1" applyAlignment="1">
      <alignment horizontal="distributed" vertical="center" indent="1"/>
    </xf>
    <xf numFmtId="0" fontId="21" fillId="0" borderId="55" xfId="0" applyFont="1" applyBorder="1" applyAlignment="1">
      <alignment horizontal="distributed" vertical="center" indent="1"/>
    </xf>
    <xf numFmtId="0" fontId="21" fillId="0" borderId="30" xfId="0" applyFont="1" applyBorder="1" applyAlignment="1">
      <alignment horizontal="left" vertical="center"/>
    </xf>
    <xf numFmtId="0" fontId="21" fillId="0" borderId="90" xfId="0" applyFont="1" applyBorder="1" applyAlignment="1">
      <alignment horizontal="left" vertical="center"/>
    </xf>
    <xf numFmtId="49" fontId="21" fillId="0" borderId="34" xfId="0" applyNumberFormat="1" applyFont="1" applyBorder="1" applyAlignment="1">
      <alignment horizontal="left" vertical="center" wrapText="1" shrinkToFit="1"/>
    </xf>
    <xf numFmtId="49" fontId="21" fillId="0" borderId="30" xfId="0" applyNumberFormat="1" applyFont="1" applyBorder="1" applyAlignment="1">
      <alignment horizontal="left" vertical="center" wrapText="1" shrinkToFit="1"/>
    </xf>
    <xf numFmtId="49" fontId="21" fillId="0" borderId="90" xfId="0" applyNumberFormat="1" applyFont="1" applyBorder="1" applyAlignment="1">
      <alignment horizontal="left" vertical="center" wrapText="1" shrinkToFit="1"/>
    </xf>
    <xf numFmtId="0" fontId="21" fillId="0" borderId="24" xfId="0" applyFont="1" applyBorder="1" applyAlignment="1">
      <alignment horizontal="center" vertical="center"/>
    </xf>
    <xf numFmtId="0" fontId="21" fillId="0" borderId="34" xfId="0" applyFont="1" applyBorder="1" applyAlignment="1">
      <alignment horizontal="center" vertical="center"/>
    </xf>
    <xf numFmtId="0" fontId="21" fillId="0" borderId="24" xfId="0" applyFont="1" applyBorder="1" applyAlignment="1">
      <alignment horizontal="left" vertical="center"/>
    </xf>
    <xf numFmtId="0" fontId="21" fillId="0" borderId="15" xfId="0" applyFont="1" applyBorder="1" applyAlignment="1">
      <alignment horizontal="left" vertical="center"/>
    </xf>
    <xf numFmtId="199" fontId="21" fillId="0" borderId="30"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30" xfId="0" applyFont="1" applyBorder="1" applyAlignment="1">
      <alignment horizontal="center" vertical="center"/>
    </xf>
    <xf numFmtId="0" fontId="135" fillId="0" borderId="0" xfId="58" applyFont="1" applyAlignment="1">
      <alignment horizontal="right" vertical="center" wrapText="1"/>
    </xf>
    <xf numFmtId="41" fontId="167" fillId="0" borderId="322" xfId="59" applyFont="1" applyBorder="1" applyAlignment="1">
      <alignment horizontal="center" vertical="center"/>
    </xf>
    <xf numFmtId="41" fontId="167" fillId="0" borderId="323" xfId="59" applyFont="1" applyBorder="1" applyAlignment="1">
      <alignment horizontal="center" vertical="center"/>
    </xf>
    <xf numFmtId="41" fontId="88" fillId="15" borderId="321" xfId="59" applyFont="1" applyFill="1" applyBorder="1" applyAlignment="1">
      <alignment horizontal="center" vertical="center" wrapText="1"/>
    </xf>
    <xf numFmtId="9" fontId="88" fillId="0" borderId="322" xfId="59" applyNumberFormat="1" applyFont="1" applyFill="1" applyBorder="1" applyAlignment="1">
      <alignment horizontal="center" vertical="center" wrapText="1"/>
    </xf>
    <xf numFmtId="9" fontId="88" fillId="0" borderId="323" xfId="59" applyNumberFormat="1" applyFont="1" applyFill="1" applyBorder="1" applyAlignment="1">
      <alignment horizontal="center" vertical="center" wrapText="1"/>
    </xf>
    <xf numFmtId="0" fontId="93" fillId="0" borderId="0" xfId="58" applyFont="1" applyFill="1" applyAlignment="1">
      <alignment horizontal="center" vertical="center" wrapText="1"/>
    </xf>
    <xf numFmtId="31" fontId="134" fillId="0" borderId="0" xfId="58" applyNumberFormat="1" applyFont="1" applyAlignment="1">
      <alignment horizontal="center" vertical="center" wrapText="1"/>
    </xf>
    <xf numFmtId="0" fontId="133" fillId="0" borderId="0" xfId="58" applyFont="1" applyAlignment="1">
      <alignment horizontal="right" vertical="center" wrapText="1"/>
    </xf>
    <xf numFmtId="0" fontId="212" fillId="0" borderId="189" xfId="58" applyFont="1" applyBorder="1" applyAlignment="1">
      <alignment horizontal="right" vertical="center" wrapText="1"/>
    </xf>
    <xf numFmtId="0" fontId="132" fillId="20" borderId="376" xfId="58" applyFont="1" applyFill="1" applyBorder="1" applyAlignment="1">
      <alignment horizontal="left" vertical="center" wrapText="1"/>
    </xf>
    <xf numFmtId="41" fontId="167" fillId="0" borderId="321" xfId="59" applyFont="1" applyFill="1" applyBorder="1" applyAlignment="1">
      <alignment horizontal="center" vertical="center"/>
    </xf>
    <xf numFmtId="41" fontId="167" fillId="0" borderId="321" xfId="59" applyFont="1" applyFill="1" applyBorder="1" applyAlignment="1">
      <alignment horizontal="center" vertical="center" wrapText="1"/>
    </xf>
    <xf numFmtId="41" fontId="167" fillId="0" borderId="324" xfId="59" applyFont="1" applyFill="1" applyBorder="1" applyAlignment="1">
      <alignment horizontal="center" vertical="center" wrapText="1"/>
    </xf>
    <xf numFmtId="41" fontId="167" fillId="0" borderId="327" xfId="59" applyFont="1" applyFill="1" applyBorder="1" applyAlignment="1">
      <alignment horizontal="center" vertical="center" wrapText="1"/>
    </xf>
    <xf numFmtId="41" fontId="167" fillId="0" borderId="325" xfId="59" applyFont="1" applyFill="1" applyBorder="1" applyAlignment="1">
      <alignment horizontal="center" vertical="center" wrapText="1"/>
    </xf>
    <xf numFmtId="0" fontId="167" fillId="0" borderId="321" xfId="60" applyNumberFormat="1" applyFont="1" applyFill="1" applyBorder="1" applyAlignment="1">
      <alignment horizontal="center" vertical="center" wrapText="1"/>
    </xf>
    <xf numFmtId="0" fontId="134" fillId="0" borderId="321" xfId="60" applyNumberFormat="1" applyFont="1" applyFill="1" applyBorder="1" applyAlignment="1">
      <alignment horizontal="center" vertical="center" wrapText="1"/>
    </xf>
    <xf numFmtId="0" fontId="153" fillId="0" borderId="376" xfId="58" applyFont="1" applyBorder="1" applyAlignment="1">
      <alignment horizontal="left" vertical="center"/>
    </xf>
    <xf numFmtId="209" fontId="167" fillId="0" borderId="322" xfId="58" applyNumberFormat="1" applyFont="1" applyFill="1" applyBorder="1" applyAlignment="1">
      <alignment horizontal="center" vertical="center"/>
    </xf>
    <xf numFmtId="209" fontId="167" fillId="0" borderId="382" xfId="58" applyNumberFormat="1" applyFont="1" applyFill="1" applyBorder="1" applyAlignment="1">
      <alignment horizontal="center" vertical="center"/>
    </xf>
    <xf numFmtId="209" fontId="167" fillId="0" borderId="323" xfId="58" applyNumberFormat="1" applyFont="1" applyFill="1" applyBorder="1" applyAlignment="1">
      <alignment horizontal="center" vertical="center"/>
    </xf>
    <xf numFmtId="209" fontId="167" fillId="0" borderId="321" xfId="58" applyNumberFormat="1" applyFont="1" applyFill="1" applyBorder="1" applyAlignment="1">
      <alignment horizontal="center" vertical="center"/>
    </xf>
    <xf numFmtId="0" fontId="167" fillId="15" borderId="321" xfId="58" applyFont="1" applyFill="1" applyBorder="1" applyAlignment="1">
      <alignment horizontal="center" vertical="center"/>
    </xf>
    <xf numFmtId="0" fontId="167" fillId="15" borderId="321" xfId="58" applyFont="1" applyFill="1" applyBorder="1" applyAlignment="1">
      <alignment horizontal="center" vertical="center" wrapText="1"/>
    </xf>
    <xf numFmtId="0" fontId="151" fillId="0" borderId="0" xfId="58" applyFont="1" applyAlignment="1">
      <alignment horizontal="center" vertical="center" wrapText="1"/>
    </xf>
    <xf numFmtId="0" fontId="159" fillId="0" borderId="0" xfId="46" applyFont="1" applyAlignment="1">
      <alignment horizontal="left" vertical="center"/>
    </xf>
    <xf numFmtId="0" fontId="122" fillId="0" borderId="0" xfId="48" applyFont="1" applyBorder="1" applyAlignment="1">
      <alignment horizontal="right" vertical="center"/>
    </xf>
    <xf numFmtId="0" fontId="80" fillId="17" borderId="39" xfId="48" applyFill="1" applyBorder="1" applyAlignment="1">
      <alignment horizontal="left" vertical="center"/>
    </xf>
    <xf numFmtId="0" fontId="80" fillId="17" borderId="0" xfId="48" applyFill="1" applyBorder="1" applyAlignment="1">
      <alignment horizontal="left" vertical="center"/>
    </xf>
    <xf numFmtId="0" fontId="80" fillId="17" borderId="40" xfId="48" applyFill="1" applyBorder="1" applyAlignment="1">
      <alignment horizontal="left" vertical="center"/>
    </xf>
    <xf numFmtId="0" fontId="80" fillId="17" borderId="41" xfId="48" applyFill="1" applyBorder="1" applyAlignment="1">
      <alignment horizontal="left" vertical="center"/>
    </xf>
    <xf numFmtId="0" fontId="80" fillId="17" borderId="42" xfId="48" applyFill="1" applyBorder="1" applyAlignment="1">
      <alignment horizontal="left" vertical="center"/>
    </xf>
    <xf numFmtId="0" fontId="80" fillId="17" borderId="43" xfId="48" applyFill="1" applyBorder="1" applyAlignment="1">
      <alignment horizontal="left" vertical="center"/>
    </xf>
    <xf numFmtId="0" fontId="103" fillId="0" borderId="0" xfId="44" applyFont="1" applyFill="1" applyBorder="1" applyAlignment="1" applyProtection="1">
      <alignment horizontal="center" vertical="center"/>
    </xf>
    <xf numFmtId="0" fontId="125" fillId="0" borderId="0" xfId="58" applyFont="1" applyBorder="1" applyAlignment="1">
      <alignment horizontal="left" vertical="center" wrapText="1"/>
    </xf>
    <xf numFmtId="0" fontId="125" fillId="0" borderId="0" xfId="58" applyFont="1" applyBorder="1" applyAlignment="1">
      <alignment horizontal="left" vertical="center"/>
    </xf>
    <xf numFmtId="0" fontId="170" fillId="0" borderId="404" xfId="58" applyFont="1" applyFill="1" applyBorder="1" applyAlignment="1">
      <alignment horizontal="left" vertical="center" wrapText="1"/>
    </xf>
    <xf numFmtId="0" fontId="134" fillId="15" borderId="406" xfId="58" applyFont="1" applyFill="1" applyBorder="1" applyAlignment="1">
      <alignment horizontal="center" vertical="center" wrapText="1"/>
    </xf>
    <xf numFmtId="0" fontId="134" fillId="15" borderId="407" xfId="58" applyFont="1" applyFill="1" applyBorder="1" applyAlignment="1">
      <alignment horizontal="center" vertical="center" wrapText="1"/>
    </xf>
    <xf numFmtId="0" fontId="134" fillId="15" borderId="408" xfId="58" applyFont="1" applyFill="1" applyBorder="1" applyAlignment="1">
      <alignment horizontal="center" vertical="center" wrapText="1"/>
    </xf>
    <xf numFmtId="0" fontId="144" fillId="14" borderId="405" xfId="68" applyFont="1" applyFill="1" applyBorder="1" applyAlignment="1">
      <alignment horizontal="center" vertical="center" wrapText="1"/>
    </xf>
    <xf numFmtId="0" fontId="261" fillId="0" borderId="405" xfId="68" applyFont="1" applyBorder="1" applyAlignment="1">
      <alignment horizontal="center" vertical="center"/>
    </xf>
    <xf numFmtId="0" fontId="261" fillId="0" borderId="469" xfId="68" applyFont="1" applyBorder="1" applyAlignment="1">
      <alignment horizontal="center" vertical="center"/>
    </xf>
    <xf numFmtId="178" fontId="125" fillId="0" borderId="0" xfId="68" applyNumberFormat="1" applyFont="1" applyAlignment="1">
      <alignment horizontal="right" vertical="center"/>
    </xf>
    <xf numFmtId="0" fontId="144" fillId="0" borderId="405" xfId="68" applyFont="1" applyBorder="1" applyAlignment="1">
      <alignment horizontal="center" vertical="center" wrapText="1"/>
    </xf>
    <xf numFmtId="0" fontId="144" fillId="0" borderId="469" xfId="68" applyFont="1" applyBorder="1" applyAlignment="1">
      <alignment horizontal="center" vertical="center" wrapText="1"/>
    </xf>
    <xf numFmtId="0" fontId="144" fillId="14" borderId="469" xfId="68" applyFont="1" applyFill="1" applyBorder="1" applyAlignment="1">
      <alignment horizontal="center" vertical="center" wrapText="1"/>
    </xf>
    <xf numFmtId="0" fontId="141" fillId="0" borderId="405" xfId="68" applyFont="1" applyBorder="1" applyAlignment="1">
      <alignment horizontal="center" vertical="center" wrapText="1"/>
    </xf>
    <xf numFmtId="0" fontId="141" fillId="0" borderId="406" xfId="68" applyFont="1" applyBorder="1" applyAlignment="1">
      <alignment horizontal="center" vertical="center" wrapText="1"/>
    </xf>
    <xf numFmtId="0" fontId="141" fillId="0" borderId="407" xfId="68" applyFont="1" applyBorder="1" applyAlignment="1">
      <alignment horizontal="center" vertical="center" wrapText="1"/>
    </xf>
    <xf numFmtId="0" fontId="141" fillId="0" borderId="490" xfId="68" applyFont="1" applyBorder="1" applyAlignment="1">
      <alignment horizontal="center" vertical="center" wrapText="1"/>
    </xf>
    <xf numFmtId="0" fontId="144" fillId="14" borderId="489" xfId="68" applyFont="1" applyFill="1" applyBorder="1" applyAlignment="1">
      <alignment horizontal="left" vertical="center" wrapText="1"/>
    </xf>
    <xf numFmtId="0" fontId="144" fillId="14" borderId="483" xfId="68" applyFont="1" applyFill="1" applyBorder="1" applyAlignment="1">
      <alignment horizontal="left" vertical="center" wrapText="1"/>
    </xf>
    <xf numFmtId="0" fontId="144" fillId="14" borderId="481" xfId="68" applyFont="1" applyFill="1" applyBorder="1" applyAlignment="1">
      <alignment horizontal="left" vertical="center" wrapText="1"/>
    </xf>
    <xf numFmtId="0" fontId="144" fillId="14" borderId="488" xfId="68" applyFont="1" applyFill="1" applyBorder="1" applyAlignment="1">
      <alignment horizontal="left" vertical="center" wrapText="1"/>
    </xf>
    <xf numFmtId="0" fontId="144" fillId="14" borderId="468" xfId="68" applyFont="1" applyFill="1" applyBorder="1" applyAlignment="1">
      <alignment horizontal="left" vertical="center" wrapText="1"/>
    </xf>
    <xf numFmtId="0" fontId="144" fillId="14" borderId="487" xfId="68" applyFont="1" applyFill="1" applyBorder="1" applyAlignment="1">
      <alignment horizontal="left" vertical="center" wrapText="1"/>
    </xf>
    <xf numFmtId="0" fontId="144" fillId="14" borderId="486" xfId="68" applyFont="1" applyFill="1" applyBorder="1" applyAlignment="1">
      <alignment horizontal="left" vertical="center" wrapText="1"/>
    </xf>
    <xf numFmtId="0" fontId="144" fillId="14" borderId="404" xfId="68" applyFont="1" applyFill="1" applyBorder="1" applyAlignment="1">
      <alignment horizontal="left" vertical="center" wrapText="1"/>
    </xf>
    <xf numFmtId="0" fontId="144" fillId="14" borderId="485" xfId="68" applyFont="1" applyFill="1" applyBorder="1" applyAlignment="1">
      <alignment horizontal="left" vertical="center" wrapText="1"/>
    </xf>
    <xf numFmtId="0" fontId="143" fillId="28" borderId="478" xfId="68" applyFont="1" applyFill="1" applyBorder="1" applyAlignment="1">
      <alignment horizontal="center" vertical="center" wrapText="1"/>
    </xf>
    <xf numFmtId="0" fontId="143" fillId="28" borderId="491" xfId="68" applyFont="1" applyFill="1" applyBorder="1" applyAlignment="1">
      <alignment horizontal="center" vertical="center" wrapText="1"/>
    </xf>
    <xf numFmtId="0" fontId="143" fillId="28" borderId="484" xfId="68" applyFont="1" applyFill="1" applyBorder="1" applyAlignment="1">
      <alignment horizontal="center" vertical="center" wrapText="1"/>
    </xf>
    <xf numFmtId="0" fontId="143" fillId="28" borderId="482" xfId="68" applyFont="1" applyFill="1" applyBorder="1" applyAlignment="1">
      <alignment horizontal="center" vertical="center" wrapText="1"/>
    </xf>
    <xf numFmtId="0" fontId="144" fillId="14" borderId="405" xfId="68" applyFont="1" applyFill="1" applyBorder="1" applyAlignment="1">
      <alignment horizontal="left" vertical="center" wrapText="1"/>
    </xf>
    <xf numFmtId="0" fontId="122" fillId="0" borderId="468" xfId="68" applyFont="1" applyBorder="1" applyAlignment="1">
      <alignment horizontal="left" vertical="center" wrapText="1"/>
    </xf>
    <xf numFmtId="0" fontId="260" fillId="0" borderId="468" xfId="68" applyFont="1" applyBorder="1" applyAlignment="1">
      <alignment horizontal="left" vertical="center" wrapText="1"/>
    </xf>
    <xf numFmtId="0" fontId="259" fillId="0" borderId="37" xfId="68" applyFont="1" applyBorder="1" applyAlignment="1">
      <alignment horizontal="left" vertical="center" wrapText="1"/>
    </xf>
    <xf numFmtId="0" fontId="259" fillId="0" borderId="37" xfId="68" applyFont="1" applyBorder="1" applyAlignment="1">
      <alignment horizontal="center" vertical="center" wrapText="1"/>
    </xf>
    <xf numFmtId="0" fontId="132" fillId="13" borderId="492" xfId="68" applyFont="1" applyFill="1" applyBorder="1" applyAlignment="1">
      <alignment horizontal="justify" vertical="center" wrapText="1"/>
    </xf>
    <xf numFmtId="0" fontId="132" fillId="13" borderId="0" xfId="68" applyFont="1" applyFill="1" applyBorder="1" applyAlignment="1">
      <alignment horizontal="justify" vertical="center" wrapText="1"/>
    </xf>
    <xf numFmtId="0" fontId="132" fillId="13" borderId="479" xfId="68" applyFont="1" applyFill="1" applyBorder="1" applyAlignment="1">
      <alignment horizontal="justify" vertical="center" wrapText="1"/>
    </xf>
    <xf numFmtId="0" fontId="141" fillId="0" borderId="477" xfId="68" applyFont="1" applyBorder="1" applyAlignment="1">
      <alignment horizontal="center" vertical="center" wrapText="1"/>
    </xf>
    <xf numFmtId="0" fontId="144" fillId="14" borderId="405" xfId="68" applyFont="1" applyFill="1" applyBorder="1" applyAlignment="1">
      <alignment horizontal="justify" vertical="center" wrapText="1"/>
    </xf>
    <xf numFmtId="0" fontId="262" fillId="0" borderId="405" xfId="68" applyFont="1" applyBorder="1" applyAlignment="1">
      <alignment horizontal="center" vertical="center" wrapText="1"/>
    </xf>
    <xf numFmtId="0" fontId="262" fillId="0" borderId="477" xfId="68" applyFont="1" applyBorder="1" applyAlignment="1">
      <alignment horizontal="center" vertical="center" wrapText="1"/>
    </xf>
    <xf numFmtId="0" fontId="132" fillId="29" borderId="497" xfId="68" applyFont="1" applyFill="1" applyBorder="1" applyAlignment="1">
      <alignment horizontal="justify" vertical="center" wrapText="1"/>
    </xf>
    <xf numFmtId="0" fontId="132" fillId="29" borderId="496" xfId="68" applyFont="1" applyFill="1" applyBorder="1" applyAlignment="1">
      <alignment horizontal="justify" vertical="center" wrapText="1"/>
    </xf>
    <xf numFmtId="0" fontId="132" fillId="29" borderId="495" xfId="68" applyFont="1" applyFill="1" applyBorder="1" applyAlignment="1">
      <alignment horizontal="justify" vertical="center" wrapText="1"/>
    </xf>
    <xf numFmtId="0" fontId="144" fillId="0" borderId="405" xfId="68" applyFont="1" applyBorder="1" applyAlignment="1">
      <alignment horizontal="justify" vertical="center" wrapText="1"/>
    </xf>
    <xf numFmtId="0" fontId="144" fillId="0" borderId="477" xfId="68" applyFont="1" applyBorder="1" applyAlignment="1">
      <alignment horizontal="justify" vertical="center" wrapText="1"/>
    </xf>
    <xf numFmtId="0" fontId="141" fillId="0" borderId="405" xfId="68" applyFont="1" applyBorder="1" applyAlignment="1">
      <alignment vertical="center" wrapText="1"/>
    </xf>
    <xf numFmtId="0" fontId="141" fillId="0" borderId="405" xfId="68" applyFont="1" applyBorder="1" applyAlignment="1">
      <alignment horizontal="left" vertical="center" wrapText="1"/>
    </xf>
    <xf numFmtId="0" fontId="141" fillId="0" borderId="477" xfId="68" applyFont="1" applyBorder="1" applyAlignment="1">
      <alignment horizontal="left" vertical="center" wrapText="1"/>
    </xf>
    <xf numFmtId="0" fontId="132" fillId="13" borderId="484" xfId="68" applyFont="1" applyFill="1" applyBorder="1" applyAlignment="1">
      <alignment horizontal="justify" vertical="center" wrapText="1"/>
    </xf>
    <xf numFmtId="0" fontId="145" fillId="0" borderId="405" xfId="68" applyFont="1" applyBorder="1" applyAlignment="1">
      <alignment horizontal="center" vertical="center" wrapText="1"/>
    </xf>
    <xf numFmtId="0" fontId="145" fillId="0" borderId="477" xfId="68" applyFont="1" applyBorder="1" applyAlignment="1">
      <alignment horizontal="center" vertical="center" wrapText="1"/>
    </xf>
    <xf numFmtId="0" fontId="144" fillId="0" borderId="488" xfId="68" applyFont="1" applyBorder="1" applyAlignment="1">
      <alignment horizontal="center" vertical="center" wrapText="1"/>
    </xf>
    <xf numFmtId="0" fontId="144" fillId="0" borderId="468" xfId="68" applyFont="1" applyBorder="1" applyAlignment="1">
      <alignment horizontal="center" vertical="center" wrapText="1"/>
    </xf>
    <xf numFmtId="0" fontId="144" fillId="0" borderId="494" xfId="68" applyFont="1" applyBorder="1" applyAlignment="1">
      <alignment horizontal="center" vertical="center" wrapText="1"/>
    </xf>
    <xf numFmtId="0" fontId="144" fillId="0" borderId="486" xfId="68" applyFont="1" applyBorder="1" applyAlignment="1">
      <alignment horizontal="center" vertical="center" wrapText="1"/>
    </xf>
    <xf numFmtId="0" fontId="144" fillId="0" borderId="404" xfId="68" applyFont="1" applyBorder="1" applyAlignment="1">
      <alignment horizontal="center" vertical="center" wrapText="1"/>
    </xf>
    <xf numFmtId="0" fontId="144" fillId="0" borderId="493" xfId="68" applyFont="1" applyBorder="1" applyAlignment="1">
      <alignment horizontal="center" vertical="center" wrapText="1"/>
    </xf>
    <xf numFmtId="0" fontId="120" fillId="0" borderId="27" xfId="68" applyFont="1" applyBorder="1" applyAlignment="1">
      <alignment horizontal="left" vertical="center" wrapText="1"/>
    </xf>
    <xf numFmtId="0" fontId="120" fillId="0" borderId="247" xfId="68" applyFont="1" applyBorder="1" applyAlignment="1">
      <alignment horizontal="left" vertical="center" wrapText="1"/>
    </xf>
    <xf numFmtId="0" fontId="120" fillId="0" borderId="74" xfId="68" applyFont="1" applyBorder="1" applyAlignment="1">
      <alignment horizontal="left" vertical="center" wrapText="1"/>
    </xf>
    <xf numFmtId="0" fontId="120" fillId="0" borderId="10" xfId="68" applyFont="1" applyBorder="1" applyAlignment="1">
      <alignment horizontal="left" vertical="center" wrapText="1"/>
    </xf>
    <xf numFmtId="0" fontId="120" fillId="0" borderId="0" xfId="68" applyFont="1" applyBorder="1" applyAlignment="1">
      <alignment horizontal="left" vertical="center" wrapText="1"/>
    </xf>
    <xf numFmtId="0" fontId="120" fillId="0" borderId="11" xfId="68" applyFont="1" applyBorder="1" applyAlignment="1">
      <alignment horizontal="left" vertical="center" wrapText="1"/>
    </xf>
    <xf numFmtId="0" fontId="120" fillId="0" borderId="191" xfId="68" applyFont="1" applyBorder="1" applyAlignment="1">
      <alignment horizontal="left" vertical="center" wrapText="1"/>
    </xf>
    <xf numFmtId="0" fontId="120" fillId="0" borderId="189" xfId="68" applyFont="1" applyBorder="1" applyAlignment="1">
      <alignment horizontal="left" vertical="center" wrapText="1"/>
    </xf>
    <xf numFmtId="0" fontId="120" fillId="0" borderId="192" xfId="68" applyFont="1" applyBorder="1" applyAlignment="1">
      <alignment horizontal="left" vertical="center" wrapText="1"/>
    </xf>
    <xf numFmtId="0" fontId="120" fillId="0" borderId="27" xfId="68" applyFont="1" applyBorder="1" applyAlignment="1">
      <alignment horizontal="center" vertical="center" wrapText="1"/>
    </xf>
    <xf numFmtId="0" fontId="120" fillId="0" borderId="74" xfId="68" applyFont="1" applyBorder="1" applyAlignment="1">
      <alignment horizontal="center" vertical="center" wrapText="1"/>
    </xf>
    <xf numFmtId="0" fontId="120" fillId="0" borderId="10" xfId="68" applyFont="1" applyBorder="1" applyAlignment="1">
      <alignment horizontal="center" vertical="center" wrapText="1"/>
    </xf>
    <xf numFmtId="0" fontId="120" fillId="0" borderId="11" xfId="68" applyFont="1" applyBorder="1" applyAlignment="1">
      <alignment horizontal="center" vertical="center" wrapText="1"/>
    </xf>
    <xf numFmtId="0" fontId="120" fillId="0" borderId="191" xfId="68" applyFont="1" applyBorder="1" applyAlignment="1">
      <alignment horizontal="center" vertical="center" wrapText="1"/>
    </xf>
    <xf numFmtId="0" fontId="120" fillId="0" borderId="192" xfId="68" applyFont="1" applyBorder="1" applyAlignment="1">
      <alignment horizontal="center" vertical="center" wrapText="1"/>
    </xf>
    <xf numFmtId="0" fontId="138" fillId="0" borderId="0" xfId="68" applyFont="1" applyAlignment="1">
      <alignment horizontal="center" vertical="center"/>
    </xf>
    <xf numFmtId="0" fontId="140" fillId="0" borderId="0" xfId="68" applyFont="1" applyAlignment="1">
      <alignment horizontal="center" vertical="center"/>
    </xf>
    <xf numFmtId="0" fontId="141" fillId="0" borderId="37" xfId="68" applyFont="1" applyBorder="1" applyAlignment="1">
      <alignment horizontal="center" vertical="center" wrapText="1"/>
    </xf>
    <xf numFmtId="0" fontId="133" fillId="0" borderId="37" xfId="68" applyFont="1" applyBorder="1" applyAlignment="1">
      <alignment horizontal="center" vertical="center" wrapText="1"/>
    </xf>
    <xf numFmtId="0" fontId="142" fillId="0" borderId="0" xfId="68" applyFont="1" applyBorder="1" applyAlignment="1">
      <alignment horizontal="left" vertical="center" wrapText="1"/>
    </xf>
    <xf numFmtId="0" fontId="144" fillId="0" borderId="405" xfId="68" applyFont="1" applyBorder="1" applyAlignment="1">
      <alignment horizontal="left" vertical="center" wrapText="1"/>
    </xf>
    <xf numFmtId="0" fontId="144" fillId="0" borderId="477" xfId="68" applyFont="1" applyBorder="1" applyAlignment="1">
      <alignment horizontal="left" vertical="center" wrapText="1"/>
    </xf>
    <xf numFmtId="0" fontId="120" fillId="0" borderId="27" xfId="68" applyFont="1" applyBorder="1" applyAlignment="1">
      <alignment horizontal="center" vertical="center"/>
    </xf>
    <xf numFmtId="0" fontId="120" fillId="0" borderId="74" xfId="68" applyFont="1" applyBorder="1" applyAlignment="1">
      <alignment horizontal="center" vertical="center"/>
    </xf>
    <xf numFmtId="0" fontId="120" fillId="0" borderId="191" xfId="68" applyFont="1" applyBorder="1" applyAlignment="1">
      <alignment horizontal="center" vertical="center"/>
    </xf>
    <xf numFmtId="0" fontId="120" fillId="0" borderId="192" xfId="68" applyFont="1" applyBorder="1" applyAlignment="1">
      <alignment horizontal="center" vertical="center"/>
    </xf>
    <xf numFmtId="0" fontId="120" fillId="0" borderId="29" xfId="68" applyFont="1" applyBorder="1" applyAlignment="1">
      <alignment horizontal="center" vertical="center"/>
    </xf>
    <xf numFmtId="0" fontId="120" fillId="0" borderId="31" xfId="68" applyFont="1" applyBorder="1" applyAlignment="1">
      <alignment horizontal="center" vertical="center"/>
    </xf>
    <xf numFmtId="0" fontId="120" fillId="0" borderId="68" xfId="68" applyFont="1" applyBorder="1" applyAlignment="1">
      <alignment horizontal="center" vertical="center"/>
    </xf>
    <xf numFmtId="0" fontId="120" fillId="0" borderId="247" xfId="68" applyFont="1" applyBorder="1" applyAlignment="1">
      <alignment horizontal="center" vertical="center"/>
    </xf>
    <xf numFmtId="0" fontId="120" fillId="0" borderId="189" xfId="68" applyFont="1" applyBorder="1" applyAlignment="1">
      <alignment horizontal="center" vertical="center"/>
    </xf>
    <xf numFmtId="0" fontId="154" fillId="18" borderId="0" xfId="68" applyFont="1" applyFill="1" applyAlignment="1">
      <alignment horizontal="left" vertical="center" wrapText="1"/>
    </xf>
    <xf numFmtId="0" fontId="132" fillId="13" borderId="480" xfId="68" applyFont="1" applyFill="1" applyBorder="1" applyAlignment="1">
      <alignment horizontal="justify" vertical="center" wrapText="1"/>
    </xf>
    <xf numFmtId="0" fontId="144" fillId="0" borderId="477" xfId="68" applyFont="1" applyBorder="1" applyAlignment="1">
      <alignment horizontal="center" vertical="center" wrapText="1"/>
    </xf>
    <xf numFmtId="0" fontId="141" fillId="0" borderId="475" xfId="68" applyFont="1" applyBorder="1" applyAlignment="1">
      <alignment horizontal="justify" vertical="center" wrapText="1"/>
    </xf>
    <xf numFmtId="0" fontId="144" fillId="14" borderId="475" xfId="68" applyFont="1" applyFill="1" applyBorder="1" applyAlignment="1">
      <alignment horizontal="center" vertical="center" wrapText="1"/>
    </xf>
    <xf numFmtId="0" fontId="144" fillId="0" borderId="0" xfId="68" applyFont="1" applyFill="1" applyBorder="1" applyAlignment="1">
      <alignment horizontal="center" vertical="center" wrapText="1"/>
    </xf>
    <xf numFmtId="0" fontId="141" fillId="0" borderId="405" xfId="68" applyFont="1" applyBorder="1" applyAlignment="1">
      <alignment horizontal="justify" vertical="center" wrapText="1"/>
    </xf>
    <xf numFmtId="0" fontId="141" fillId="0" borderId="477" xfId="68" applyFont="1" applyBorder="1" applyAlignment="1">
      <alignment horizontal="justify" vertical="center" wrapText="1"/>
    </xf>
    <xf numFmtId="0" fontId="120" fillId="0" borderId="0" xfId="68" applyFont="1" applyAlignment="1">
      <alignment horizontal="left" vertical="center" wrapText="1"/>
    </xf>
    <xf numFmtId="0" fontId="121" fillId="0" borderId="0" xfId="68" applyFont="1" applyAlignment="1">
      <alignment horizontal="left" vertical="center" wrapText="1"/>
    </xf>
    <xf numFmtId="0" fontId="132" fillId="13" borderId="473" xfId="68" applyFont="1" applyFill="1" applyBorder="1" applyAlignment="1">
      <alignment horizontal="justify" vertical="center" wrapText="1"/>
    </xf>
    <xf numFmtId="0" fontId="132" fillId="13" borderId="472" xfId="68" applyFont="1" applyFill="1" applyBorder="1" applyAlignment="1">
      <alignment horizontal="justify" vertical="center" wrapText="1"/>
    </xf>
    <xf numFmtId="0" fontId="132" fillId="13" borderId="471" xfId="68" applyFont="1" applyFill="1" applyBorder="1" applyAlignment="1">
      <alignment horizontal="justify" vertical="center" wrapText="1"/>
    </xf>
    <xf numFmtId="0" fontId="144" fillId="14" borderId="470" xfId="68" applyFont="1" applyFill="1" applyBorder="1" applyAlignment="1">
      <alignment horizontal="left" vertical="center" wrapText="1"/>
    </xf>
    <xf numFmtId="0" fontId="143" fillId="28" borderId="476" xfId="68" applyFont="1" applyFill="1" applyBorder="1" applyAlignment="1">
      <alignment horizontal="center" vertical="center" wrapText="1"/>
    </xf>
    <xf numFmtId="178" fontId="134" fillId="0" borderId="0" xfId="68" applyNumberFormat="1" applyFont="1" applyFill="1" applyBorder="1" applyAlignment="1">
      <alignment horizontal="center" vertical="center"/>
    </xf>
    <xf numFmtId="0" fontId="191" fillId="0" borderId="0" xfId="68" applyFont="1" applyAlignment="1">
      <alignment horizontal="center" vertical="center"/>
    </xf>
    <xf numFmtId="0" fontId="121" fillId="0" borderId="27" xfId="68" applyFont="1" applyBorder="1" applyAlignment="1">
      <alignment horizontal="left" vertical="center" wrapText="1"/>
    </xf>
    <xf numFmtId="0" fontId="121" fillId="0" borderId="247" xfId="68" applyFont="1" applyBorder="1" applyAlignment="1">
      <alignment horizontal="left" vertical="center" wrapText="1"/>
    </xf>
    <xf numFmtId="0" fontId="121" fillId="0" borderId="74" xfId="68" applyFont="1" applyBorder="1" applyAlignment="1">
      <alignment horizontal="left" vertical="center" wrapText="1"/>
    </xf>
    <xf numFmtId="0" fontId="121" fillId="0" borderId="10" xfId="68" applyFont="1" applyBorder="1" applyAlignment="1">
      <alignment horizontal="left" vertical="center" wrapText="1"/>
    </xf>
    <xf numFmtId="0" fontId="121" fillId="0" borderId="0" xfId="68" applyFont="1" applyBorder="1" applyAlignment="1">
      <alignment horizontal="left" vertical="center" wrapText="1"/>
    </xf>
    <xf numFmtId="0" fontId="121" fillId="0" borderId="11" xfId="68" applyFont="1" applyBorder="1" applyAlignment="1">
      <alignment horizontal="left" vertical="center" wrapText="1"/>
    </xf>
    <xf numFmtId="0" fontId="121" fillId="0" borderId="191" xfId="68" applyFont="1" applyBorder="1" applyAlignment="1">
      <alignment horizontal="left" vertical="center" wrapText="1"/>
    </xf>
    <xf numFmtId="0" fontId="121" fillId="0" borderId="189" xfId="68" applyFont="1" applyBorder="1" applyAlignment="1">
      <alignment horizontal="left" vertical="center" wrapText="1"/>
    </xf>
    <xf numFmtId="0" fontId="121" fillId="0" borderId="192" xfId="68" applyFont="1" applyBorder="1" applyAlignment="1">
      <alignment horizontal="left" vertical="center" wrapText="1"/>
    </xf>
    <xf numFmtId="0" fontId="143" fillId="0" borderId="0" xfId="68" applyFont="1" applyAlignment="1">
      <alignment horizontal="right" vertical="center" wrapText="1"/>
    </xf>
    <xf numFmtId="0" fontId="120" fillId="0" borderId="37" xfId="68" applyFont="1" applyBorder="1" applyAlignment="1">
      <alignment horizontal="left" vertical="center" wrapText="1"/>
    </xf>
    <xf numFmtId="0" fontId="80" fillId="0" borderId="0" xfId="58" applyFont="1" applyAlignment="1">
      <alignment horizontal="center" vertical="center"/>
    </xf>
    <xf numFmtId="0" fontId="134" fillId="0" borderId="189" xfId="58" applyFont="1" applyBorder="1" applyAlignment="1">
      <alignment horizontal="center" vertical="center" wrapText="1"/>
    </xf>
    <xf numFmtId="0" fontId="145" fillId="0" borderId="387" xfId="58" applyFont="1" applyFill="1" applyBorder="1" applyAlignment="1">
      <alignment horizontal="center" vertical="center" wrapText="1"/>
    </xf>
    <xf numFmtId="0" fontId="145" fillId="0" borderId="387" xfId="58" applyFont="1" applyFill="1" applyBorder="1" applyAlignment="1">
      <alignment horizontal="left" vertical="center" wrapText="1"/>
    </xf>
    <xf numFmtId="0" fontId="172" fillId="0" borderId="387" xfId="58" applyFont="1" applyFill="1" applyBorder="1" applyAlignment="1">
      <alignment horizontal="center" vertical="center" wrapText="1"/>
    </xf>
    <xf numFmtId="0" fontId="172" fillId="0" borderId="387" xfId="58" applyFont="1" applyFill="1" applyBorder="1" applyAlignment="1">
      <alignment horizontal="left" vertical="center" wrapText="1"/>
    </xf>
    <xf numFmtId="0" fontId="134" fillId="0" borderId="411" xfId="58" applyFont="1" applyBorder="1" applyAlignment="1">
      <alignment horizontal="center" vertical="center" wrapText="1"/>
    </xf>
    <xf numFmtId="0" fontId="134" fillId="0" borderId="412" xfId="58" applyFont="1" applyBorder="1" applyAlignment="1">
      <alignment horizontal="center" vertical="center" wrapText="1"/>
    </xf>
    <xf numFmtId="0" fontId="134" fillId="15" borderId="411" xfId="58" applyFont="1" applyFill="1" applyBorder="1" applyAlignment="1">
      <alignment horizontal="center" vertical="center" wrapText="1"/>
    </xf>
    <xf numFmtId="0" fontId="134" fillId="15" borderId="412" xfId="58" applyFont="1" applyFill="1" applyBorder="1" applyAlignment="1">
      <alignment horizontal="center" vertical="center" wrapText="1"/>
    </xf>
    <xf numFmtId="0" fontId="220" fillId="0" borderId="0" xfId="48" applyFont="1" applyAlignment="1">
      <alignment horizontal="center" vertical="center"/>
    </xf>
    <xf numFmtId="0" fontId="153" fillId="0" borderId="0" xfId="48" applyFont="1" applyAlignment="1">
      <alignment horizontal="left" vertical="center"/>
    </xf>
    <xf numFmtId="0" fontId="80" fillId="0" borderId="0" xfId="48" applyBorder="1" applyAlignment="1">
      <alignment horizontal="left" vertical="center"/>
    </xf>
    <xf numFmtId="0" fontId="80" fillId="0" borderId="329" xfId="48" applyBorder="1" applyAlignment="1">
      <alignment horizontal="left" vertical="center" wrapText="1"/>
    </xf>
    <xf numFmtId="0" fontId="80" fillId="0" borderId="330" xfId="48" applyBorder="1" applyAlignment="1">
      <alignment horizontal="left" vertical="center" wrapText="1"/>
    </xf>
    <xf numFmtId="0" fontId="80" fillId="0" borderId="331" xfId="48" applyBorder="1" applyAlignment="1">
      <alignment horizontal="left" vertical="center" wrapText="1"/>
    </xf>
    <xf numFmtId="0" fontId="80" fillId="0" borderId="332" xfId="48" applyBorder="1" applyAlignment="1">
      <alignment horizontal="left" vertical="center" wrapText="1"/>
    </xf>
    <xf numFmtId="0" fontId="80" fillId="0" borderId="0" xfId="48" applyBorder="1" applyAlignment="1">
      <alignment horizontal="left" vertical="center" wrapText="1"/>
    </xf>
    <xf numFmtId="0" fontId="80" fillId="0" borderId="333" xfId="48" applyBorder="1" applyAlignment="1">
      <alignment horizontal="left" vertical="center" wrapText="1"/>
    </xf>
    <xf numFmtId="0" fontId="80" fillId="0" borderId="334" xfId="48" applyBorder="1" applyAlignment="1">
      <alignment horizontal="left" vertical="center" wrapText="1"/>
    </xf>
    <xf numFmtId="0" fontId="80" fillId="0" borderId="335" xfId="48" applyBorder="1" applyAlignment="1">
      <alignment horizontal="left" vertical="center" wrapText="1"/>
    </xf>
    <xf numFmtId="0" fontId="80" fillId="0" borderId="336" xfId="48" applyBorder="1" applyAlignment="1">
      <alignment horizontal="left" vertical="center" wrapText="1"/>
    </xf>
  </cellXfs>
  <cellStyles count="70">
    <cellStyle name="Comma [0]_ SG&amp;A Bridge " xfId="1"/>
    <cellStyle name="Comma_ SG&amp;A Bridge " xfId="2"/>
    <cellStyle name="Currency [0]_ SG&amp;A Bridge " xfId="3"/>
    <cellStyle name="Currency_ SG&amp;A Bridge " xfId="4"/>
    <cellStyle name="Normal_ SG&amp;A Bridge " xfId="5"/>
    <cellStyle name="뒤에 오는 하이퍼링크_고속철도-이미지송부" xfId="6"/>
    <cellStyle name="메모 2" xfId="55"/>
    <cellStyle name="메모 3" xfId="61"/>
    <cellStyle name="백분율" xfId="7" builtinId="5"/>
    <cellStyle name="백분율 2" xfId="24"/>
    <cellStyle name="백분율 3" xfId="50"/>
    <cellStyle name="백분율 4" xfId="51"/>
    <cellStyle name="백분율 5" xfId="53"/>
    <cellStyle name="백분율 6" xfId="60"/>
    <cellStyle name="백분율 7" xfId="66"/>
    <cellStyle name="쉼표 [0]" xfId="8" builtinId="6"/>
    <cellStyle name="쉼표 [0] 10" xfId="47"/>
    <cellStyle name="쉼표 [0] 11" xfId="54"/>
    <cellStyle name="쉼표 [0] 12" xfId="57"/>
    <cellStyle name="쉼표 [0] 13" xfId="59"/>
    <cellStyle name="쉼표 [0] 14" xfId="65"/>
    <cellStyle name="쉼표 [0] 15" xfId="69"/>
    <cellStyle name="쉼표 [0] 2" xfId="9"/>
    <cellStyle name="쉼표 [0] 2 2" xfId="31"/>
    <cellStyle name="쉼표 [0] 2 3" xfId="49"/>
    <cellStyle name="쉼표 [0] 3" xfId="10"/>
    <cellStyle name="쉼표 [0] 3 2" xfId="26"/>
    <cellStyle name="쉼표 [0] 3 2 2" xfId="39"/>
    <cellStyle name="쉼표 [0] 3 3" xfId="32"/>
    <cellStyle name="쉼표 [0] 4" xfId="11"/>
    <cellStyle name="쉼표 [0] 4 2" xfId="33"/>
    <cellStyle name="쉼표 [0] 5" xfId="12"/>
    <cellStyle name="쉼표 [0] 5 2" xfId="34"/>
    <cellStyle name="쉼표 [0] 6" xfId="13"/>
    <cellStyle name="쉼표 [0] 6 2" xfId="27"/>
    <cellStyle name="쉼표 [0] 6 2 2" xfId="40"/>
    <cellStyle name="쉼표 [0] 6 3" xfId="35"/>
    <cellStyle name="쉼표 [0] 7" xfId="23"/>
    <cellStyle name="쉼표 [0] 7 2" xfId="37"/>
    <cellStyle name="쉼표 [0] 8" xfId="30"/>
    <cellStyle name="쉼표 [0] 9" xfId="42"/>
    <cellStyle name="스타일 1" xfId="14"/>
    <cellStyle name="콤마 [0]_2000년도전기철재시설(계획)" xfId="15"/>
    <cellStyle name="콤마_2000년도전기철재시설(계획)" xfId="16"/>
    <cellStyle name="통화 [0]" xfId="17" builtinId="7"/>
    <cellStyle name="통화 [0] 2" xfId="25"/>
    <cellStyle name="통화 [0] 2 2" xfId="38"/>
    <cellStyle name="통화 [0] 3" xfId="36"/>
    <cellStyle name="표준" xfId="0" builtinId="0"/>
    <cellStyle name="표준 10" xfId="56"/>
    <cellStyle name="표준 11" xfId="58"/>
    <cellStyle name="표준 12" xfId="63"/>
    <cellStyle name="표준 13" xfId="64"/>
    <cellStyle name="표준 14" xfId="67"/>
    <cellStyle name="표준 15" xfId="68"/>
    <cellStyle name="표준 2" xfId="18"/>
    <cellStyle name="표준 2 2" xfId="19"/>
    <cellStyle name="표준 2 2 2" xfId="28"/>
    <cellStyle name="표준 2 3" xfId="62"/>
    <cellStyle name="표준 3" xfId="20"/>
    <cellStyle name="표준 3 2" xfId="29"/>
    <cellStyle name="표준 3 3" xfId="48"/>
    <cellStyle name="표준 4" xfId="21"/>
    <cellStyle name="표준 5" xfId="43"/>
    <cellStyle name="표준 6" xfId="41"/>
    <cellStyle name="표준 7" xfId="45"/>
    <cellStyle name="표준 8" xfId="46"/>
    <cellStyle name="표준 9" xfId="52"/>
    <cellStyle name="하이퍼링크" xfId="22" builtinId="8"/>
    <cellStyle name="하이퍼링크 2" xfId="44"/>
  </cellStyles>
  <dxfs count="0"/>
  <tableStyles count="0" defaultTableStyle="TableStyleMedium9" defaultPivotStyle="PivotStyleLight16"/>
  <colors>
    <mruColors>
      <color rgb="FFFFFFCC"/>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Radio" firstButton="1" fmlaLink="E$15" lockText="1" noThreeD="1"/>
</file>

<file path=xl/ctrlProps/ctrlProp13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2.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19.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20.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21.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22.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23.xml.rels><?xml version="1.0" encoding="UTF-8" standalone="yes"?>
<Relationships xmlns="http://schemas.openxmlformats.org/package/2006/relationships"><Relationship Id="rId3" Type="http://schemas.openxmlformats.org/officeDocument/2006/relationships/hyperlink" Target="#&#47785;&#52264;!A1"/><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25.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26.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27.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28.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29.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30.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31.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32.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33.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34.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35.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36.xml.rels><?xml version="1.0" encoding="UTF-8" standalone="yes"?>
<Relationships xmlns="http://schemas.openxmlformats.org/package/2006/relationships"><Relationship Id="rId1" Type="http://schemas.openxmlformats.org/officeDocument/2006/relationships/hyperlink" Target="#&#47785;&#52264;!A1"/></Relationships>
</file>

<file path=xl/drawings/_rels/drawing37.xml.rels><?xml version="1.0" encoding="UTF-8" standalone="yes"?>
<Relationships xmlns="http://schemas.openxmlformats.org/package/2006/relationships"><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4</xdr:col>
      <xdr:colOff>95250</xdr:colOff>
      <xdr:row>0</xdr:row>
      <xdr:rowOff>161925</xdr:rowOff>
    </xdr:from>
    <xdr:to>
      <xdr:col>5</xdr:col>
      <xdr:colOff>603437</xdr:colOff>
      <xdr:row>0</xdr:row>
      <xdr:rowOff>464484</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9277350" y="161925"/>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123825</xdr:colOff>
      <xdr:row>0</xdr:row>
      <xdr:rowOff>123825</xdr:rowOff>
    </xdr:from>
    <xdr:to>
      <xdr:col>12</xdr:col>
      <xdr:colOff>632012</xdr:colOff>
      <xdr:row>1</xdr:row>
      <xdr:rowOff>93009</xdr:rowOff>
    </xdr:to>
    <xdr:sp macro="" textlink="">
      <xdr:nvSpPr>
        <xdr:cNvPr id="3"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14087475" y="123825"/>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66675</xdr:colOff>
      <xdr:row>0</xdr:row>
      <xdr:rowOff>66675</xdr:rowOff>
    </xdr:from>
    <xdr:to>
      <xdr:col>56</xdr:col>
      <xdr:colOff>117662</xdr:colOff>
      <xdr:row>0</xdr:row>
      <xdr:rowOff>369234</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381875" y="66675"/>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57150</xdr:colOff>
      <xdr:row>0</xdr:row>
      <xdr:rowOff>57150</xdr:rowOff>
    </xdr:from>
    <xdr:to>
      <xdr:col>56</xdr:col>
      <xdr:colOff>108137</xdr:colOff>
      <xdr:row>0</xdr:row>
      <xdr:rowOff>359709</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372350" y="5715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38100</xdr:colOff>
      <xdr:row>0</xdr:row>
      <xdr:rowOff>47625</xdr:rowOff>
    </xdr:from>
    <xdr:to>
      <xdr:col>56</xdr:col>
      <xdr:colOff>89087</xdr:colOff>
      <xdr:row>0</xdr:row>
      <xdr:rowOff>350184</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353300" y="47625"/>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31751</xdr:colOff>
      <xdr:row>0</xdr:row>
      <xdr:rowOff>52917</xdr:rowOff>
    </xdr:from>
    <xdr:to>
      <xdr:col>56</xdr:col>
      <xdr:colOff>116605</xdr:colOff>
      <xdr:row>0</xdr:row>
      <xdr:rowOff>355476</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143751" y="52917"/>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49</xdr:col>
      <xdr:colOff>52916</xdr:colOff>
      <xdr:row>5</xdr:row>
      <xdr:rowOff>63500</xdr:rowOff>
    </xdr:from>
    <xdr:to>
      <xdr:col>57</xdr:col>
      <xdr:colOff>137770</xdr:colOff>
      <xdr:row>5</xdr:row>
      <xdr:rowOff>366059</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313083" y="6350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64</xdr:col>
      <xdr:colOff>28575</xdr:colOff>
      <xdr:row>12</xdr:row>
      <xdr:rowOff>247650</xdr:rowOff>
    </xdr:from>
    <xdr:to>
      <xdr:col>86</xdr:col>
      <xdr:colOff>60960</xdr:colOff>
      <xdr:row>18</xdr:row>
      <xdr:rowOff>147890</xdr:rowOff>
    </xdr:to>
    <xdr:sp macro="" textlink="">
      <xdr:nvSpPr>
        <xdr:cNvPr id="2" name="모서리가 둥근 사각형 설명선 1">
          <a:extLst>
            <a:ext uri="{FF2B5EF4-FFF2-40B4-BE49-F238E27FC236}">
              <a16:creationId xmlns:a16="http://schemas.microsoft.com/office/drawing/2014/main" id="{00000000-0008-0000-0A00-000002000000}"/>
            </a:ext>
          </a:extLst>
        </xdr:cNvPr>
        <xdr:cNvSpPr/>
      </xdr:nvSpPr>
      <xdr:spPr bwMode="auto">
        <a:xfrm>
          <a:off x="10258425" y="1895475"/>
          <a:ext cx="4242435" cy="1052765"/>
        </a:xfrm>
        <a:prstGeom prst="wedgeRoundRectCallout">
          <a:avLst>
            <a:gd name="adj1" fmla="val -70171"/>
            <a:gd name="adj2" fmla="val 58722"/>
            <a:gd name="adj3" fmla="val 16667"/>
          </a:avLst>
        </a:prstGeom>
        <a:solidFill>
          <a:srgbClr val="FFFFE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altLang="ko-KR" sz="1000" b="0">
              <a:solidFill>
                <a:sysClr val="windowText" lastClr="000000"/>
              </a:solidFill>
            </a:rPr>
            <a:t>※ </a:t>
          </a:r>
          <a:r>
            <a:rPr lang="ko-KR" altLang="en-US" sz="1000" b="1" u="sng">
              <a:solidFill>
                <a:srgbClr val="0070C0"/>
              </a:solidFill>
            </a:rPr>
            <a:t>전임교원에 한하여 </a:t>
          </a:r>
          <a:r>
            <a:rPr lang="en-US" altLang="ko-KR" sz="1000" b="0">
              <a:solidFill>
                <a:sysClr val="windowText" lastClr="000000"/>
              </a:solidFill>
            </a:rPr>
            <a:t>&lt;</a:t>
          </a:r>
          <a:r>
            <a:rPr lang="ko-KR" altLang="en-US" sz="1000" b="0">
              <a:solidFill>
                <a:sysClr val="windowText" lastClr="000000"/>
              </a:solidFill>
            </a:rPr>
            <a:t>별표</a:t>
          </a:r>
          <a:r>
            <a:rPr lang="en-US" altLang="ko-KR" sz="1000" b="0">
              <a:solidFill>
                <a:sysClr val="windowText" lastClr="000000"/>
              </a:solidFill>
            </a:rPr>
            <a:t>1&gt;</a:t>
          </a:r>
          <a:r>
            <a:rPr lang="ko-KR" altLang="en-US" sz="1000" b="0">
              <a:solidFill>
                <a:sysClr val="windowText" lastClr="000000"/>
              </a:solidFill>
            </a:rPr>
            <a:t>에 따라 </a:t>
          </a:r>
          <a:r>
            <a:rPr lang="ko-KR" altLang="en-US" sz="1000" b="1" u="sng">
              <a:solidFill>
                <a:srgbClr val="0070C0"/>
              </a:solidFill>
            </a:rPr>
            <a:t>계상 가능</a:t>
          </a:r>
          <a:r>
            <a:rPr lang="ko-KR" altLang="en-US" sz="1000" b="0">
              <a:solidFill>
                <a:sysClr val="windowText" lastClr="000000"/>
              </a:solidFill>
            </a:rPr>
            <a:t>하며</a:t>
          </a:r>
          <a:r>
            <a:rPr lang="en-US" altLang="ko-KR" sz="1000" b="0">
              <a:solidFill>
                <a:sysClr val="windowText" lastClr="000000"/>
              </a:solidFill>
            </a:rPr>
            <a:t>, </a:t>
          </a:r>
        </a:p>
        <a:p>
          <a:pPr algn="l"/>
          <a:r>
            <a:rPr lang="ko-KR" altLang="en-US" sz="1000" b="0">
              <a:solidFill>
                <a:sysClr val="windowText" lastClr="000000"/>
              </a:solidFill>
            </a:rPr>
            <a:t>    </a:t>
          </a:r>
          <a:r>
            <a:rPr lang="ko-KR" altLang="en-US" sz="1000" b="1" u="sng">
              <a:solidFill>
                <a:srgbClr val="0070C0"/>
              </a:solidFill>
            </a:rPr>
            <a:t>연구원 월 급여 산정 시 참고용으로만 활용 </a:t>
          </a:r>
          <a:r>
            <a:rPr lang="ko-KR" altLang="en-US" sz="1000" b="0">
              <a:solidFill>
                <a:sysClr val="windowText" lastClr="000000"/>
              </a:solidFill>
            </a:rPr>
            <a:t>가능</a:t>
          </a:r>
        </a:p>
        <a:p>
          <a:pPr algn="l"/>
          <a:r>
            <a:rPr lang="en-US" altLang="ko-KR" sz="1000" b="0">
              <a:solidFill>
                <a:sysClr val="windowText" lastClr="000000"/>
              </a:solidFill>
            </a:rPr>
            <a:t>※ </a:t>
          </a:r>
          <a:r>
            <a:rPr lang="ko-KR" altLang="en-US" sz="1000" b="1" u="sng">
              <a:solidFill>
                <a:srgbClr val="0070C0"/>
              </a:solidFill>
            </a:rPr>
            <a:t>실제 연구원의 인건비 지급단가</a:t>
          </a:r>
          <a:r>
            <a:rPr lang="ko-KR" altLang="en-US" sz="1000" b="0">
              <a:solidFill>
                <a:sysClr val="windowText" lastClr="000000"/>
              </a:solidFill>
            </a:rPr>
            <a:t>는 </a:t>
          </a:r>
          <a:endParaRPr lang="en-US" altLang="ko-KR" sz="1000" b="0">
            <a:solidFill>
              <a:sysClr val="windowText" lastClr="000000"/>
            </a:solidFill>
          </a:endParaRPr>
        </a:p>
        <a:p>
          <a:pPr algn="l"/>
          <a:r>
            <a:rPr lang="en-US" altLang="ko-KR" sz="1000" b="0">
              <a:solidFill>
                <a:sysClr val="windowText" lastClr="000000"/>
              </a:solidFill>
            </a:rPr>
            <a:t>    </a:t>
          </a:r>
          <a:r>
            <a:rPr lang="ko-KR" altLang="en-US" sz="1000" b="1" u="sng">
              <a:solidFill>
                <a:srgbClr val="0070C0"/>
              </a:solidFill>
            </a:rPr>
            <a:t>근로계약서에 따른 월 단위 급여</a:t>
          </a:r>
          <a:r>
            <a:rPr lang="en-US" altLang="ko-KR" sz="1000" b="0">
              <a:solidFill>
                <a:sysClr val="windowText" lastClr="000000"/>
              </a:solidFill>
            </a:rPr>
            <a:t>(4</a:t>
          </a:r>
          <a:r>
            <a:rPr lang="ko-KR" altLang="en-US" sz="1000" b="0">
              <a:solidFill>
                <a:sysClr val="windowText" lastClr="000000"/>
              </a:solidFill>
            </a:rPr>
            <a:t>대보험의 본인 부담금 포함</a:t>
          </a:r>
          <a:r>
            <a:rPr lang="en-US" altLang="ko-KR" sz="1000" b="0">
              <a:solidFill>
                <a:sysClr val="windowText" lastClr="000000"/>
              </a:solidFill>
            </a:rPr>
            <a:t>)</a:t>
          </a:r>
          <a:endParaRPr lang="ko-KR" altLang="en-US" sz="1000" b="0">
            <a:solidFill>
              <a:sysClr val="windowText" lastClr="000000"/>
            </a:solidFill>
          </a:endParaRPr>
        </a:p>
      </xdr:txBody>
    </xdr:sp>
    <xdr:clientData/>
  </xdr:twoCellAnchor>
  <xdr:twoCellAnchor>
    <xdr:from>
      <xdr:col>48</xdr:col>
      <xdr:colOff>57150</xdr:colOff>
      <xdr:row>5</xdr:row>
      <xdr:rowOff>47625</xdr:rowOff>
    </xdr:from>
    <xdr:to>
      <xdr:col>56</xdr:col>
      <xdr:colOff>12887</xdr:colOff>
      <xdr:row>5</xdr:row>
      <xdr:rowOff>350184</xdr:rowOff>
    </xdr:to>
    <xdr:sp macro="" textlink="">
      <xdr:nvSpPr>
        <xdr:cNvPr id="3"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372350" y="47625"/>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65</xdr:col>
      <xdr:colOff>50133</xdr:colOff>
      <xdr:row>18</xdr:row>
      <xdr:rowOff>20052</xdr:rowOff>
    </xdr:from>
    <xdr:to>
      <xdr:col>87</xdr:col>
      <xdr:colOff>88232</xdr:colOff>
      <xdr:row>23</xdr:row>
      <xdr:rowOff>170448</xdr:rowOff>
    </xdr:to>
    <xdr:sp macro="" textlink="">
      <xdr:nvSpPr>
        <xdr:cNvPr id="4" name="모서리가 둥근 사각형 설명선 3">
          <a:extLst>
            <a:ext uri="{FF2B5EF4-FFF2-40B4-BE49-F238E27FC236}">
              <a16:creationId xmlns:a16="http://schemas.microsoft.com/office/drawing/2014/main" id="{00000000-0008-0000-0B00-000004000000}"/>
            </a:ext>
          </a:extLst>
        </xdr:cNvPr>
        <xdr:cNvSpPr/>
      </xdr:nvSpPr>
      <xdr:spPr bwMode="auto">
        <a:xfrm>
          <a:off x="9434765" y="2979820"/>
          <a:ext cx="3799972" cy="1024691"/>
        </a:xfrm>
        <a:prstGeom prst="wedgeRoundRectCallout">
          <a:avLst>
            <a:gd name="adj1" fmla="val -64993"/>
            <a:gd name="adj2" fmla="val 59722"/>
            <a:gd name="adj3" fmla="val 16667"/>
          </a:avLst>
        </a:prstGeom>
        <a:solidFill>
          <a:srgbClr val="FFFFE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altLang="ko-KR" sz="1000" b="0">
              <a:solidFill>
                <a:sysClr val="windowText" lastClr="000000"/>
              </a:solidFill>
            </a:rPr>
            <a:t>※ </a:t>
          </a:r>
          <a:r>
            <a:rPr lang="ko-KR" altLang="en-US" sz="1000" b="1" u="sng">
              <a:solidFill>
                <a:srgbClr val="0070C0"/>
              </a:solidFill>
            </a:rPr>
            <a:t>전임교원에 한하여 </a:t>
          </a:r>
          <a:r>
            <a:rPr lang="en-US" altLang="ko-KR" sz="1000" b="0">
              <a:solidFill>
                <a:sysClr val="windowText" lastClr="000000"/>
              </a:solidFill>
            </a:rPr>
            <a:t>&lt;</a:t>
          </a:r>
          <a:r>
            <a:rPr lang="ko-KR" altLang="en-US" sz="1000" b="0">
              <a:solidFill>
                <a:sysClr val="windowText" lastClr="000000"/>
              </a:solidFill>
            </a:rPr>
            <a:t>별표</a:t>
          </a:r>
          <a:r>
            <a:rPr lang="en-US" altLang="ko-KR" sz="1000" b="0">
              <a:solidFill>
                <a:sysClr val="windowText" lastClr="000000"/>
              </a:solidFill>
            </a:rPr>
            <a:t>1&gt;</a:t>
          </a:r>
          <a:r>
            <a:rPr lang="ko-KR" altLang="en-US" sz="1000" b="0">
              <a:solidFill>
                <a:sysClr val="windowText" lastClr="000000"/>
              </a:solidFill>
            </a:rPr>
            <a:t>에 따라 </a:t>
          </a:r>
          <a:r>
            <a:rPr lang="ko-KR" altLang="en-US" sz="1000" b="1" u="sng">
              <a:solidFill>
                <a:srgbClr val="0070C0"/>
              </a:solidFill>
            </a:rPr>
            <a:t>계상 가능</a:t>
          </a:r>
          <a:r>
            <a:rPr lang="ko-KR" altLang="en-US" sz="1000" b="0">
              <a:solidFill>
                <a:sysClr val="windowText" lastClr="000000"/>
              </a:solidFill>
            </a:rPr>
            <a:t>하며</a:t>
          </a:r>
          <a:r>
            <a:rPr lang="en-US" altLang="ko-KR" sz="1000" b="0">
              <a:solidFill>
                <a:sysClr val="windowText" lastClr="000000"/>
              </a:solidFill>
            </a:rPr>
            <a:t>, </a:t>
          </a:r>
        </a:p>
        <a:p>
          <a:pPr algn="l"/>
          <a:r>
            <a:rPr lang="ko-KR" altLang="en-US" sz="1000" b="0">
              <a:solidFill>
                <a:sysClr val="windowText" lastClr="000000"/>
              </a:solidFill>
            </a:rPr>
            <a:t>    </a:t>
          </a:r>
          <a:r>
            <a:rPr lang="ko-KR" altLang="en-US" sz="1000" b="1" u="sng">
              <a:solidFill>
                <a:srgbClr val="0070C0"/>
              </a:solidFill>
            </a:rPr>
            <a:t>연구원 월 급여 산정 시 참고용으로만 활용 </a:t>
          </a:r>
          <a:r>
            <a:rPr lang="ko-KR" altLang="en-US" sz="1000" b="0">
              <a:solidFill>
                <a:sysClr val="windowText" lastClr="000000"/>
              </a:solidFill>
            </a:rPr>
            <a:t>가능</a:t>
          </a:r>
        </a:p>
        <a:p>
          <a:pPr algn="l"/>
          <a:r>
            <a:rPr lang="en-US" altLang="ko-KR" sz="1000" b="0">
              <a:solidFill>
                <a:sysClr val="windowText" lastClr="000000"/>
              </a:solidFill>
            </a:rPr>
            <a:t>※ </a:t>
          </a:r>
          <a:r>
            <a:rPr lang="ko-KR" altLang="en-US" sz="1000" b="1" u="sng">
              <a:solidFill>
                <a:srgbClr val="0070C0"/>
              </a:solidFill>
            </a:rPr>
            <a:t>실제 연구원의 인건비 지급단가</a:t>
          </a:r>
          <a:r>
            <a:rPr lang="ko-KR" altLang="en-US" sz="1000" b="0">
              <a:solidFill>
                <a:sysClr val="windowText" lastClr="000000"/>
              </a:solidFill>
            </a:rPr>
            <a:t>는 </a:t>
          </a:r>
          <a:endParaRPr lang="en-US" altLang="ko-KR" sz="1000" b="0">
            <a:solidFill>
              <a:sysClr val="windowText" lastClr="000000"/>
            </a:solidFill>
          </a:endParaRPr>
        </a:p>
        <a:p>
          <a:pPr algn="l"/>
          <a:r>
            <a:rPr lang="en-US" altLang="ko-KR" sz="1000" b="0">
              <a:solidFill>
                <a:sysClr val="windowText" lastClr="000000"/>
              </a:solidFill>
            </a:rPr>
            <a:t>    </a:t>
          </a:r>
          <a:r>
            <a:rPr lang="ko-KR" altLang="en-US" sz="1000" b="1" u="sng">
              <a:solidFill>
                <a:srgbClr val="0070C0"/>
              </a:solidFill>
            </a:rPr>
            <a:t>근로계약서에 따른 월 단위 급여</a:t>
          </a:r>
          <a:r>
            <a:rPr lang="en-US" altLang="ko-KR" sz="1000" b="0">
              <a:solidFill>
                <a:sysClr val="windowText" lastClr="000000"/>
              </a:solidFill>
            </a:rPr>
            <a:t>(4</a:t>
          </a:r>
          <a:r>
            <a:rPr lang="ko-KR" altLang="en-US" sz="1000" b="0">
              <a:solidFill>
                <a:sysClr val="windowText" lastClr="000000"/>
              </a:solidFill>
            </a:rPr>
            <a:t>대보험의 본인 부담금 포함</a:t>
          </a:r>
          <a:r>
            <a:rPr lang="en-US" altLang="ko-KR" sz="1000" b="0">
              <a:solidFill>
                <a:sysClr val="windowText" lastClr="000000"/>
              </a:solidFill>
            </a:rPr>
            <a:t>)</a:t>
          </a:r>
          <a:endParaRPr lang="ko-KR" altLang="en-US" sz="1000" b="0">
            <a:solidFill>
              <a:sysClr val="windowText" lastClr="000000"/>
            </a:solidFill>
          </a:endParaRPr>
        </a:p>
      </xdr:txBody>
    </xdr:sp>
    <xdr:clientData/>
  </xdr:twoCellAnchor>
  <xdr:twoCellAnchor>
    <xdr:from>
      <xdr:col>51</xdr:col>
      <xdr:colOff>40105</xdr:colOff>
      <xdr:row>5</xdr:row>
      <xdr:rowOff>50132</xdr:rowOff>
    </xdr:from>
    <xdr:to>
      <xdr:col>57</xdr:col>
      <xdr:colOff>157266</xdr:colOff>
      <xdr:row>5</xdr:row>
      <xdr:rowOff>352691</xdr:rowOff>
    </xdr:to>
    <xdr:sp macro="" textlink="">
      <xdr:nvSpPr>
        <xdr:cNvPr id="3"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710237" y="50132"/>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48</xdr:col>
      <xdr:colOff>40105</xdr:colOff>
      <xdr:row>0</xdr:row>
      <xdr:rowOff>60158</xdr:rowOff>
    </xdr:from>
    <xdr:to>
      <xdr:col>56</xdr:col>
      <xdr:colOff>107134</xdr:colOff>
      <xdr:row>0</xdr:row>
      <xdr:rowOff>362717</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259052" y="60158"/>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142875</xdr:rowOff>
        </xdr:from>
        <xdr:to>
          <xdr:col>1</xdr:col>
          <xdr:colOff>762000</xdr:colOff>
          <xdr:row>4</xdr:row>
          <xdr:rowOff>0</xdr:rowOff>
        </xdr:to>
        <xdr:sp macro="" textlink="">
          <xdr:nvSpPr>
            <xdr:cNvPr id="872449" name="Check Box 1" hidden="1">
              <a:extLst>
                <a:ext uri="{63B3BB69-23CF-44E3-9099-C40C66FF867C}">
                  <a14:compatExt spid="_x0000_s87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신규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2</xdr:row>
          <xdr:rowOff>152400</xdr:rowOff>
        </xdr:from>
        <xdr:to>
          <xdr:col>3</xdr:col>
          <xdr:colOff>466725</xdr:colOff>
          <xdr:row>4</xdr:row>
          <xdr:rowOff>9525</xdr:rowOff>
        </xdr:to>
        <xdr:sp macro="" textlink="">
          <xdr:nvSpPr>
            <xdr:cNvPr id="872450" name="Check Box 2" hidden="1">
              <a:extLst>
                <a:ext uri="{63B3BB69-23CF-44E3-9099-C40C66FF867C}">
                  <a14:compatExt spid="_x0000_s87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협약체결 변경, 중단, 해약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xdr:row>
          <xdr:rowOff>142875</xdr:rowOff>
        </xdr:from>
        <xdr:to>
          <xdr:col>4</xdr:col>
          <xdr:colOff>495300</xdr:colOff>
          <xdr:row>4</xdr:row>
          <xdr:rowOff>19050</xdr:rowOff>
        </xdr:to>
        <xdr:sp macro="" textlink="">
          <xdr:nvSpPr>
            <xdr:cNvPr id="872451" name="Check Box 3" hidden="1">
              <a:extLst>
                <a:ext uri="{63B3BB69-23CF-44E3-9099-C40C66FF867C}">
                  <a14:compatExt spid="_x0000_s87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학적변동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2</xdr:row>
          <xdr:rowOff>142875</xdr:rowOff>
        </xdr:from>
        <xdr:to>
          <xdr:col>1</xdr:col>
          <xdr:colOff>1276350</xdr:colOff>
          <xdr:row>4</xdr:row>
          <xdr:rowOff>0</xdr:rowOff>
        </xdr:to>
        <xdr:sp macro="" textlink="">
          <xdr:nvSpPr>
            <xdr:cNvPr id="872452" name="Check Box 4" hidden="1">
              <a:extLst>
                <a:ext uri="{63B3BB69-23CF-44E3-9099-C40C66FF867C}">
                  <a14:compatExt spid="_x0000_s87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변경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xdr:row>
          <xdr:rowOff>152400</xdr:rowOff>
        </xdr:from>
        <xdr:to>
          <xdr:col>5</xdr:col>
          <xdr:colOff>676275</xdr:colOff>
          <xdr:row>4</xdr:row>
          <xdr:rowOff>9525</xdr:rowOff>
        </xdr:to>
        <xdr:sp macro="" textlink="">
          <xdr:nvSpPr>
            <xdr:cNvPr id="872453" name="Check Box 5" hidden="1">
              <a:extLst>
                <a:ext uri="{63B3BB69-23CF-44E3-9099-C40C66FF867C}">
                  <a14:compatExt spid="_x0000_s87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개인사정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xdr:row>
          <xdr:rowOff>152400</xdr:rowOff>
        </xdr:from>
        <xdr:to>
          <xdr:col>8</xdr:col>
          <xdr:colOff>723900</xdr:colOff>
          <xdr:row>4</xdr:row>
          <xdr:rowOff>9525</xdr:rowOff>
        </xdr:to>
        <xdr:sp macro="" textlink="">
          <xdr:nvSpPr>
            <xdr:cNvPr id="872454" name="Check Box 6" hidden="1">
              <a:extLst>
                <a:ext uri="{63B3BB69-23CF-44E3-9099-C40C66FF867C}">
                  <a14:compatExt spid="_x0000_s87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질병, 실종, 형사소추 등 업무수행 불가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2</xdr:row>
          <xdr:rowOff>152400</xdr:rowOff>
        </xdr:from>
        <xdr:to>
          <xdr:col>10</xdr:col>
          <xdr:colOff>85725</xdr:colOff>
          <xdr:row>4</xdr:row>
          <xdr:rowOff>9525</xdr:rowOff>
        </xdr:to>
        <xdr:sp macro="" textlink="">
          <xdr:nvSpPr>
            <xdr:cNvPr id="872455" name="Check Box 7" hidden="1">
              <a:extLst>
                <a:ext uri="{63B3BB69-23CF-44E3-9099-C40C66FF867C}">
                  <a14:compatExt spid="_x0000_s87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신규 학기설정</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49</xdr:row>
          <xdr:rowOff>123825</xdr:rowOff>
        </xdr:from>
        <xdr:to>
          <xdr:col>7</xdr:col>
          <xdr:colOff>9525</xdr:colOff>
          <xdr:row>51</xdr:row>
          <xdr:rowOff>66675</xdr:rowOff>
        </xdr:to>
        <xdr:sp macro="" textlink="">
          <xdr:nvSpPr>
            <xdr:cNvPr id="872456" name="Button 8" hidden="1">
              <a:extLst>
                <a:ext uri="{63B3BB69-23CF-44E3-9099-C40C66FF867C}">
                  <a14:compatExt spid="_x0000_s87245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출력하기</a:t>
              </a:r>
            </a:p>
          </xdr:txBody>
        </xdr:sp>
        <xdr:clientData fPrintsWithSheet="0"/>
      </xdr:twoCellAnchor>
    </mc:Choice>
    <mc:Fallback/>
  </mc:AlternateContent>
  <xdr:twoCellAnchor>
    <xdr:from>
      <xdr:col>1</xdr:col>
      <xdr:colOff>0</xdr:colOff>
      <xdr:row>0</xdr:row>
      <xdr:rowOff>0</xdr:rowOff>
    </xdr:from>
    <xdr:to>
      <xdr:col>1</xdr:col>
      <xdr:colOff>1270187</xdr:colOff>
      <xdr:row>1</xdr:row>
      <xdr:rowOff>93009</xdr:rowOff>
    </xdr:to>
    <xdr:sp macro="" textlink="">
      <xdr:nvSpPr>
        <xdr:cNvPr id="10"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9525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16</xdr:row>
          <xdr:rowOff>276225</xdr:rowOff>
        </xdr:from>
        <xdr:to>
          <xdr:col>2</xdr:col>
          <xdr:colOff>1028700</xdr:colOff>
          <xdr:row>17</xdr:row>
          <xdr:rowOff>247650</xdr:rowOff>
        </xdr:to>
        <xdr:sp macro="" textlink="">
          <xdr:nvSpPr>
            <xdr:cNvPr id="872457" name="Check Box 9" hidden="1">
              <a:extLst>
                <a:ext uri="{63B3BB69-23CF-44E3-9099-C40C66FF867C}">
                  <a14:compatExt spid="_x0000_s87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실험진행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16</xdr:row>
          <xdr:rowOff>276225</xdr:rowOff>
        </xdr:from>
        <xdr:to>
          <xdr:col>3</xdr:col>
          <xdr:colOff>285750</xdr:colOff>
          <xdr:row>17</xdr:row>
          <xdr:rowOff>247650</xdr:rowOff>
        </xdr:to>
        <xdr:sp macro="" textlink="">
          <xdr:nvSpPr>
            <xdr:cNvPr id="872458" name="Check Box 10" hidden="1">
              <a:extLst>
                <a:ext uri="{63B3BB69-23CF-44E3-9099-C40C66FF867C}">
                  <a14:compatExt spid="_x0000_s87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자료수집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16</xdr:row>
          <xdr:rowOff>276225</xdr:rowOff>
        </xdr:from>
        <xdr:to>
          <xdr:col>4</xdr:col>
          <xdr:colOff>609600</xdr:colOff>
          <xdr:row>17</xdr:row>
          <xdr:rowOff>247650</xdr:rowOff>
        </xdr:to>
        <xdr:sp macro="" textlink="">
          <xdr:nvSpPr>
            <xdr:cNvPr id="872459" name="Check Box 11" hidden="1">
              <a:extLst>
                <a:ext uri="{63B3BB69-23CF-44E3-9099-C40C66FF867C}">
                  <a14:compatExt spid="_x0000_s87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자료분석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16</xdr:row>
          <xdr:rowOff>276225</xdr:rowOff>
        </xdr:from>
        <xdr:to>
          <xdr:col>5</xdr:col>
          <xdr:colOff>495300</xdr:colOff>
          <xdr:row>17</xdr:row>
          <xdr:rowOff>247650</xdr:rowOff>
        </xdr:to>
        <xdr:sp macro="" textlink="">
          <xdr:nvSpPr>
            <xdr:cNvPr id="872460" name="Check Box 12" hidden="1">
              <a:extLst>
                <a:ext uri="{63B3BB69-23CF-44E3-9099-C40C66FF867C}">
                  <a14:compatExt spid="_x0000_s87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연구보조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16</xdr:row>
          <xdr:rowOff>276225</xdr:rowOff>
        </xdr:from>
        <xdr:to>
          <xdr:col>6</xdr:col>
          <xdr:colOff>76200</xdr:colOff>
          <xdr:row>17</xdr:row>
          <xdr:rowOff>247650</xdr:rowOff>
        </xdr:to>
        <xdr:sp macro="" textlink="">
          <xdr:nvSpPr>
            <xdr:cNvPr id="872461" name="Check Box 13" hidden="1">
              <a:extLst>
                <a:ext uri="{63B3BB69-23CF-44E3-9099-C40C66FF867C}">
                  <a14:compatExt spid="_x0000_s87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사후분석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276225</xdr:rowOff>
        </xdr:from>
        <xdr:to>
          <xdr:col>6</xdr:col>
          <xdr:colOff>847725</xdr:colOff>
          <xdr:row>17</xdr:row>
          <xdr:rowOff>247650</xdr:rowOff>
        </xdr:to>
        <xdr:sp macro="" textlink="">
          <xdr:nvSpPr>
            <xdr:cNvPr id="872462" name="Check Box 14" hidden="1">
              <a:extLst>
                <a:ext uri="{63B3BB69-23CF-44E3-9099-C40C66FF867C}">
                  <a14:compatExt spid="_x0000_s87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보고서작성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971550</xdr:colOff>
          <xdr:row>36</xdr:row>
          <xdr:rowOff>38100</xdr:rowOff>
        </xdr:from>
        <xdr:to>
          <xdr:col>23</xdr:col>
          <xdr:colOff>19050</xdr:colOff>
          <xdr:row>36</xdr:row>
          <xdr:rowOff>228600</xdr:rowOff>
        </xdr:to>
        <xdr:sp macro="" textlink="">
          <xdr:nvSpPr>
            <xdr:cNvPr id="872464" name="Check Box 16" hidden="1">
              <a:extLst>
                <a:ext uri="{63B3BB69-23CF-44E3-9099-C40C66FF867C}">
                  <a14:compatExt spid="_x0000_s872464"/>
                </a:ext>
                <a:ext uri="{FF2B5EF4-FFF2-40B4-BE49-F238E27FC236}">
                  <a16:creationId xmlns:a16="http://schemas.microsoft.com/office/drawing/2014/main" id="{00000000-0008-0000-07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270062</xdr:colOff>
      <xdr:row>0</xdr:row>
      <xdr:rowOff>302559</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525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twoCellAnchor>
    <xdr:from>
      <xdr:col>11</xdr:col>
      <xdr:colOff>9525</xdr:colOff>
      <xdr:row>0</xdr:row>
      <xdr:rowOff>0</xdr:rowOff>
    </xdr:from>
    <xdr:to>
      <xdr:col>12</xdr:col>
      <xdr:colOff>279587</xdr:colOff>
      <xdr:row>0</xdr:row>
      <xdr:rowOff>302559</xdr:rowOff>
    </xdr:to>
    <xdr:sp macro="" textlink="">
      <xdr:nvSpPr>
        <xdr:cNvPr id="3" name="오각형 3">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51535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4</xdr:col>
          <xdr:colOff>285750</xdr:colOff>
          <xdr:row>99</xdr:row>
          <xdr:rowOff>19050</xdr:rowOff>
        </xdr:from>
        <xdr:to>
          <xdr:col>6</xdr:col>
          <xdr:colOff>952500</xdr:colOff>
          <xdr:row>100</xdr:row>
          <xdr:rowOff>180975</xdr:rowOff>
        </xdr:to>
        <xdr:sp macro="" textlink="">
          <xdr:nvSpPr>
            <xdr:cNvPr id="949249" name="Button 1" hidden="1">
              <a:extLst>
                <a:ext uri="{63B3BB69-23CF-44E3-9099-C40C66FF867C}">
                  <a14:compatExt spid="_x0000_s949249"/>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고용계약서 출력하기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704850</xdr:colOff>
          <xdr:row>96</xdr:row>
          <xdr:rowOff>19050</xdr:rowOff>
        </xdr:from>
        <xdr:to>
          <xdr:col>17</xdr:col>
          <xdr:colOff>295275</xdr:colOff>
          <xdr:row>97</xdr:row>
          <xdr:rowOff>180975</xdr:rowOff>
        </xdr:to>
        <xdr:sp macro="" textlink="">
          <xdr:nvSpPr>
            <xdr:cNvPr id="949250" name="Button 2" hidden="1">
              <a:extLst>
                <a:ext uri="{63B3BB69-23CF-44E3-9099-C40C66FF867C}">
                  <a14:compatExt spid="_x0000_s949250"/>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참여계약서 출력하기</a:t>
              </a:r>
            </a:p>
          </xdr:txBody>
        </xdr:sp>
        <xdr:clientData fPrintsWithSheet="0"/>
      </xdr:twoCellAnchor>
    </mc:Choice>
    <mc:Fallback/>
  </mc:AlternateContent>
  <xdr:twoCellAnchor>
    <xdr:from>
      <xdr:col>21</xdr:col>
      <xdr:colOff>0</xdr:colOff>
      <xdr:row>0</xdr:row>
      <xdr:rowOff>0</xdr:rowOff>
    </xdr:from>
    <xdr:to>
      <xdr:col>22</xdr:col>
      <xdr:colOff>270062</xdr:colOff>
      <xdr:row>0</xdr:row>
      <xdr:rowOff>302559</xdr:rowOff>
    </xdr:to>
    <xdr:sp macro="" textlink="">
      <xdr:nvSpPr>
        <xdr:cNvPr id="6" name="오각형 3">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1691640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24</xdr:col>
          <xdr:colOff>752475</xdr:colOff>
          <xdr:row>141</xdr:row>
          <xdr:rowOff>152400</xdr:rowOff>
        </xdr:from>
        <xdr:to>
          <xdr:col>27</xdr:col>
          <xdr:colOff>342900</xdr:colOff>
          <xdr:row>143</xdr:row>
          <xdr:rowOff>104775</xdr:rowOff>
        </xdr:to>
        <xdr:sp macro="" textlink="">
          <xdr:nvSpPr>
            <xdr:cNvPr id="949251" name="Button 3" hidden="1">
              <a:extLst>
                <a:ext uri="{63B3BB69-23CF-44E3-9099-C40C66FF867C}">
                  <a14:compatExt spid="_x0000_s949251"/>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고용계약서 출력하기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209550</xdr:colOff>
          <xdr:row>219</xdr:row>
          <xdr:rowOff>161925</xdr:rowOff>
        </xdr:from>
        <xdr:to>
          <xdr:col>28</xdr:col>
          <xdr:colOff>657225</xdr:colOff>
          <xdr:row>221</xdr:row>
          <xdr:rowOff>114300</xdr:rowOff>
        </xdr:to>
        <xdr:sp macro="" textlink="">
          <xdr:nvSpPr>
            <xdr:cNvPr id="949252" name="Button 4" hidden="1">
              <a:extLst>
                <a:ext uri="{63B3BB69-23CF-44E3-9099-C40C66FF867C}">
                  <a14:compatExt spid="_x0000_s949252"/>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계약내용 고지 확인서(복수과제참여용) 출력하기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323850</xdr:colOff>
          <xdr:row>182</xdr:row>
          <xdr:rowOff>95250</xdr:rowOff>
        </xdr:from>
        <xdr:to>
          <xdr:col>28</xdr:col>
          <xdr:colOff>771525</xdr:colOff>
          <xdr:row>184</xdr:row>
          <xdr:rowOff>47625</xdr:rowOff>
        </xdr:to>
        <xdr:sp macro="" textlink="">
          <xdr:nvSpPr>
            <xdr:cNvPr id="949253" name="Button 5" hidden="1">
              <a:extLst>
                <a:ext uri="{63B3BB69-23CF-44E3-9099-C40C66FF867C}">
                  <a14:compatExt spid="_x0000_s949253"/>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계약내용 고지 확인서(단일·다년도과제참여용) 출력하기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742950</xdr:colOff>
          <xdr:row>157</xdr:row>
          <xdr:rowOff>180975</xdr:rowOff>
        </xdr:from>
        <xdr:to>
          <xdr:col>7</xdr:col>
          <xdr:colOff>333375</xdr:colOff>
          <xdr:row>159</xdr:row>
          <xdr:rowOff>104775</xdr:rowOff>
        </xdr:to>
        <xdr:sp macro="" textlink="">
          <xdr:nvSpPr>
            <xdr:cNvPr id="949254" name="Button 6" hidden="1">
              <a:extLst>
                <a:ext uri="{63B3BB69-23CF-44E3-9099-C40C66FF867C}">
                  <a14:compatExt spid="_x0000_s949254"/>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연구과제참여합의서 출력하기</a:t>
              </a:r>
            </a:p>
          </xdr:txBody>
        </xdr:sp>
        <xdr:clientData fPrintsWithSheet="0"/>
      </xdr:twoCellAnchor>
    </mc:Choice>
    <mc:Fallback/>
  </mc:AlternateContent>
  <xdr:twoCellAnchor>
    <xdr:from>
      <xdr:col>31</xdr:col>
      <xdr:colOff>0</xdr:colOff>
      <xdr:row>0</xdr:row>
      <xdr:rowOff>0</xdr:rowOff>
    </xdr:from>
    <xdr:to>
      <xdr:col>32</xdr:col>
      <xdr:colOff>270062</xdr:colOff>
      <xdr:row>0</xdr:row>
      <xdr:rowOff>302559</xdr:rowOff>
    </xdr:to>
    <xdr:sp macro="" textlink="">
      <xdr:nvSpPr>
        <xdr:cNvPr id="11" name="오각형 3">
          <a:hlinkClick xmlns:r="http://schemas.openxmlformats.org/officeDocument/2006/relationships" r:id="rId1"/>
          <a:extLst>
            <a:ext uri="{FF2B5EF4-FFF2-40B4-BE49-F238E27FC236}">
              <a16:creationId xmlns:a16="http://schemas.microsoft.com/office/drawing/2014/main" id="{00000000-0008-0000-0100-00000F000000}"/>
            </a:ext>
          </a:extLst>
        </xdr:cNvPr>
        <xdr:cNvSpPr/>
      </xdr:nvSpPr>
      <xdr:spPr>
        <a:xfrm>
          <a:off x="25593675"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34</xdr:col>
          <xdr:colOff>752475</xdr:colOff>
          <xdr:row>140</xdr:row>
          <xdr:rowOff>152400</xdr:rowOff>
        </xdr:from>
        <xdr:to>
          <xdr:col>37</xdr:col>
          <xdr:colOff>342900</xdr:colOff>
          <xdr:row>142</xdr:row>
          <xdr:rowOff>104775</xdr:rowOff>
        </xdr:to>
        <xdr:sp macro="" textlink="">
          <xdr:nvSpPr>
            <xdr:cNvPr id="949255" name="Button 7" hidden="1">
              <a:extLst>
                <a:ext uri="{63B3BB69-23CF-44E3-9099-C40C66FF867C}">
                  <a14:compatExt spid="_x0000_s949255"/>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고용계약서 출력하기</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457200</xdr:colOff>
          <xdr:row>27</xdr:row>
          <xdr:rowOff>180975</xdr:rowOff>
        </xdr:from>
        <xdr:to>
          <xdr:col>8</xdr:col>
          <xdr:colOff>657225</xdr:colOff>
          <xdr:row>29</xdr:row>
          <xdr:rowOff>19050</xdr:rowOff>
        </xdr:to>
        <xdr:sp macro="" textlink="">
          <xdr:nvSpPr>
            <xdr:cNvPr id="913409" name="Check Box 1" hidden="1">
              <a:extLst>
                <a:ext uri="{63B3BB69-23CF-44E3-9099-C40C66FF867C}">
                  <a14:compatExt spid="_x0000_s913409"/>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36</xdr:row>
          <xdr:rowOff>200025</xdr:rowOff>
        </xdr:from>
        <xdr:to>
          <xdr:col>8</xdr:col>
          <xdr:colOff>657225</xdr:colOff>
          <xdr:row>38</xdr:row>
          <xdr:rowOff>19050</xdr:rowOff>
        </xdr:to>
        <xdr:sp macro="" textlink="">
          <xdr:nvSpPr>
            <xdr:cNvPr id="913410" name="Check Box 2" hidden="1">
              <a:extLst>
                <a:ext uri="{63B3BB69-23CF-44E3-9099-C40C66FF867C}">
                  <a14:compatExt spid="_x0000_s913410"/>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28</xdr:row>
          <xdr:rowOff>190500</xdr:rowOff>
        </xdr:from>
        <xdr:to>
          <xdr:col>8</xdr:col>
          <xdr:colOff>657225</xdr:colOff>
          <xdr:row>30</xdr:row>
          <xdr:rowOff>38100</xdr:rowOff>
        </xdr:to>
        <xdr:sp macro="" textlink="">
          <xdr:nvSpPr>
            <xdr:cNvPr id="913411" name="Check Box 3" hidden="1">
              <a:extLst>
                <a:ext uri="{63B3BB69-23CF-44E3-9099-C40C66FF867C}">
                  <a14:compatExt spid="_x0000_s913411"/>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27</xdr:row>
          <xdr:rowOff>190500</xdr:rowOff>
        </xdr:from>
        <xdr:to>
          <xdr:col>11</xdr:col>
          <xdr:colOff>390525</xdr:colOff>
          <xdr:row>29</xdr:row>
          <xdr:rowOff>38100</xdr:rowOff>
        </xdr:to>
        <xdr:sp macro="" textlink="">
          <xdr:nvSpPr>
            <xdr:cNvPr id="913412" name="Check Box 4" hidden="1">
              <a:extLst>
                <a:ext uri="{63B3BB69-23CF-44E3-9099-C40C66FF867C}">
                  <a14:compatExt spid="_x0000_s913412"/>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28</xdr:row>
          <xdr:rowOff>180975</xdr:rowOff>
        </xdr:from>
        <xdr:to>
          <xdr:col>11</xdr:col>
          <xdr:colOff>390525</xdr:colOff>
          <xdr:row>30</xdr:row>
          <xdr:rowOff>19050</xdr:rowOff>
        </xdr:to>
        <xdr:sp macro="" textlink="">
          <xdr:nvSpPr>
            <xdr:cNvPr id="913413" name="Check Box 5" hidden="1">
              <a:extLst>
                <a:ext uri="{63B3BB69-23CF-44E3-9099-C40C66FF867C}">
                  <a14:compatExt spid="_x0000_s913413"/>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190500</xdr:rowOff>
        </xdr:from>
        <xdr:to>
          <xdr:col>11</xdr:col>
          <xdr:colOff>381000</xdr:colOff>
          <xdr:row>38</xdr:row>
          <xdr:rowOff>9525</xdr:rowOff>
        </xdr:to>
        <xdr:sp macro="" textlink="">
          <xdr:nvSpPr>
            <xdr:cNvPr id="913414" name="Check Box 6" hidden="1">
              <a:extLst>
                <a:ext uri="{63B3BB69-23CF-44E3-9099-C40C66FF867C}">
                  <a14:compatExt spid="_x0000_s913414"/>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676275</xdr:colOff>
          <xdr:row>27</xdr:row>
          <xdr:rowOff>19050</xdr:rowOff>
        </xdr:from>
        <xdr:to>
          <xdr:col>26</xdr:col>
          <xdr:colOff>114300</xdr:colOff>
          <xdr:row>27</xdr:row>
          <xdr:rowOff>190500</xdr:rowOff>
        </xdr:to>
        <xdr:sp macro="" textlink="">
          <xdr:nvSpPr>
            <xdr:cNvPr id="913415" name="Check Box 7" hidden="1">
              <a:extLst>
                <a:ext uri="{63B3BB69-23CF-44E3-9099-C40C66FF867C}">
                  <a14:compatExt spid="_x0000_s913415"/>
                </a:ext>
                <a:ext uri="{FF2B5EF4-FFF2-40B4-BE49-F238E27FC236}">
                  <a16:creationId xmlns:a16="http://schemas.microsoft.com/office/drawing/2014/main" id="{00000000-0008-0000-06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264584</xdr:colOff>
      <xdr:row>0</xdr:row>
      <xdr:rowOff>0</xdr:rowOff>
    </xdr:from>
    <xdr:to>
      <xdr:col>13</xdr:col>
      <xdr:colOff>60513</xdr:colOff>
      <xdr:row>1</xdr:row>
      <xdr:rowOff>10584</xdr:rowOff>
    </xdr:to>
    <xdr:sp macro="" textlink="">
      <xdr:nvSpPr>
        <xdr:cNvPr id="9" name="오각형 3">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6752167" y="0"/>
          <a:ext cx="1319929" cy="370417"/>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editAs="oneCell">
        <xdr:from>
          <xdr:col>24</xdr:col>
          <xdr:colOff>609600</xdr:colOff>
          <xdr:row>28</xdr:row>
          <xdr:rowOff>9525</xdr:rowOff>
        </xdr:from>
        <xdr:to>
          <xdr:col>25</xdr:col>
          <xdr:colOff>142875</xdr:colOff>
          <xdr:row>28</xdr:row>
          <xdr:rowOff>200025</xdr:rowOff>
        </xdr:to>
        <xdr:sp macro="" textlink="">
          <xdr:nvSpPr>
            <xdr:cNvPr id="913416" name="Check Box 8" hidden="1">
              <a:extLst>
                <a:ext uri="{63B3BB69-23CF-44E3-9099-C40C66FF867C}">
                  <a14:compatExt spid="_x0000_s913416"/>
                </a:ext>
                <a:ext uri="{FF2B5EF4-FFF2-40B4-BE49-F238E27FC236}">
                  <a16:creationId xmlns:a16="http://schemas.microsoft.com/office/drawing/2014/main" id="{00000000-0008-0000-06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676275</xdr:colOff>
          <xdr:row>28</xdr:row>
          <xdr:rowOff>9525</xdr:rowOff>
        </xdr:from>
        <xdr:to>
          <xdr:col>26</xdr:col>
          <xdr:colOff>142875</xdr:colOff>
          <xdr:row>28</xdr:row>
          <xdr:rowOff>200025</xdr:rowOff>
        </xdr:to>
        <xdr:sp macro="" textlink="">
          <xdr:nvSpPr>
            <xdr:cNvPr id="913417" name="Check Box 9" hidden="1">
              <a:extLst>
                <a:ext uri="{63B3BB69-23CF-44E3-9099-C40C66FF867C}">
                  <a14:compatExt spid="_x0000_s913417"/>
                </a:ext>
                <a:ext uri="{FF2B5EF4-FFF2-40B4-BE49-F238E27FC236}">
                  <a16:creationId xmlns:a16="http://schemas.microsoft.com/office/drawing/2014/main" id="{00000000-0008-0000-06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48</xdr:row>
          <xdr:rowOff>9525</xdr:rowOff>
        </xdr:from>
        <xdr:to>
          <xdr:col>9</xdr:col>
          <xdr:colOff>476250</xdr:colOff>
          <xdr:row>49</xdr:row>
          <xdr:rowOff>171450</xdr:rowOff>
        </xdr:to>
        <xdr:sp macro="" textlink="">
          <xdr:nvSpPr>
            <xdr:cNvPr id="913418" name="Button 10" hidden="1">
              <a:extLst>
                <a:ext uri="{63B3BB69-23CF-44E3-9099-C40C66FF867C}">
                  <a14:compatExt spid="_x0000_s913418"/>
                </a:ext>
                <a:ext uri="{FF2B5EF4-FFF2-40B4-BE49-F238E27FC236}">
                  <a16:creationId xmlns:a16="http://schemas.microsoft.com/office/drawing/2014/main" id="{00000000-0008-0000-0600-00000F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국문 출력하기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9525</xdr:colOff>
          <xdr:row>48</xdr:row>
          <xdr:rowOff>19050</xdr:rowOff>
        </xdr:from>
        <xdr:to>
          <xdr:col>24</xdr:col>
          <xdr:colOff>476250</xdr:colOff>
          <xdr:row>49</xdr:row>
          <xdr:rowOff>180975</xdr:rowOff>
        </xdr:to>
        <xdr:sp macro="" textlink="">
          <xdr:nvSpPr>
            <xdr:cNvPr id="913419" name="Button 11" hidden="1">
              <a:extLst>
                <a:ext uri="{63B3BB69-23CF-44E3-9099-C40C66FF867C}">
                  <a14:compatExt spid="_x0000_s913419"/>
                </a:ext>
                <a:ext uri="{FF2B5EF4-FFF2-40B4-BE49-F238E27FC236}">
                  <a16:creationId xmlns:a16="http://schemas.microsoft.com/office/drawing/2014/main" id="{00000000-0008-0000-0600-000010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영문 출력하기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590550</xdr:colOff>
          <xdr:row>27</xdr:row>
          <xdr:rowOff>9525</xdr:rowOff>
        </xdr:from>
        <xdr:to>
          <xdr:col>25</xdr:col>
          <xdr:colOff>123825</xdr:colOff>
          <xdr:row>27</xdr:row>
          <xdr:rowOff>200025</xdr:rowOff>
        </xdr:to>
        <xdr:sp macro="" textlink="">
          <xdr:nvSpPr>
            <xdr:cNvPr id="913420" name="Check Box 12" hidden="1">
              <a:extLst>
                <a:ext uri="{63B3BB69-23CF-44E3-9099-C40C66FF867C}">
                  <a14:compatExt spid="_x0000_s913420"/>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504825</xdr:colOff>
          <xdr:row>39</xdr:row>
          <xdr:rowOff>0</xdr:rowOff>
        </xdr:from>
        <xdr:to>
          <xdr:col>24</xdr:col>
          <xdr:colOff>733425</xdr:colOff>
          <xdr:row>39</xdr:row>
          <xdr:rowOff>190500</xdr:rowOff>
        </xdr:to>
        <xdr:sp macro="" textlink="">
          <xdr:nvSpPr>
            <xdr:cNvPr id="913421" name="Check Box 13" hidden="1">
              <a:extLst>
                <a:ext uri="{63B3BB69-23CF-44E3-9099-C40C66FF867C}">
                  <a14:compatExt spid="_x0000_s913421"/>
                </a:ext>
                <a:ext uri="{FF2B5EF4-FFF2-40B4-BE49-F238E27FC236}">
                  <a16:creationId xmlns:a16="http://schemas.microsoft.com/office/drawing/2014/main" id="{00000000-0008-0000-06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628650</xdr:colOff>
          <xdr:row>39</xdr:row>
          <xdr:rowOff>0</xdr:rowOff>
        </xdr:from>
        <xdr:to>
          <xdr:col>26</xdr:col>
          <xdr:colOff>180975</xdr:colOff>
          <xdr:row>39</xdr:row>
          <xdr:rowOff>190500</xdr:rowOff>
        </xdr:to>
        <xdr:sp macro="" textlink="">
          <xdr:nvSpPr>
            <xdr:cNvPr id="913422" name="Check Box 14" hidden="1">
              <a:extLst>
                <a:ext uri="{63B3BB69-23CF-44E3-9099-C40C66FF867C}">
                  <a14:compatExt spid="_x0000_s913422"/>
                </a:ext>
                <a:ext uri="{FF2B5EF4-FFF2-40B4-BE49-F238E27FC236}">
                  <a16:creationId xmlns:a16="http://schemas.microsoft.com/office/drawing/2014/main" id="{00000000-0008-0000-06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27</xdr:row>
          <xdr:rowOff>180975</xdr:rowOff>
        </xdr:from>
        <xdr:to>
          <xdr:col>8</xdr:col>
          <xdr:colOff>657225</xdr:colOff>
          <xdr:row>29</xdr:row>
          <xdr:rowOff>19050</xdr:rowOff>
        </xdr:to>
        <xdr:sp macro="" textlink="">
          <xdr:nvSpPr>
            <xdr:cNvPr id="913423" name="Check Box 15" hidden="1">
              <a:extLst>
                <a:ext uri="{63B3BB69-23CF-44E3-9099-C40C66FF867C}">
                  <a14:compatExt spid="_x0000_s913423"/>
                </a:ext>
                <a:ext uri="{FF2B5EF4-FFF2-40B4-BE49-F238E27FC236}">
                  <a16:creationId xmlns:a16="http://schemas.microsoft.com/office/drawing/2014/main" id="{00000000-0008-0000-06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36</xdr:row>
          <xdr:rowOff>200025</xdr:rowOff>
        </xdr:from>
        <xdr:to>
          <xdr:col>8</xdr:col>
          <xdr:colOff>657225</xdr:colOff>
          <xdr:row>38</xdr:row>
          <xdr:rowOff>19050</xdr:rowOff>
        </xdr:to>
        <xdr:sp macro="" textlink="">
          <xdr:nvSpPr>
            <xdr:cNvPr id="913424" name="Check Box 16" hidden="1">
              <a:extLst>
                <a:ext uri="{63B3BB69-23CF-44E3-9099-C40C66FF867C}">
                  <a14:compatExt spid="_x0000_s913424"/>
                </a:ext>
                <a:ext uri="{FF2B5EF4-FFF2-40B4-BE49-F238E27FC236}">
                  <a16:creationId xmlns:a16="http://schemas.microsoft.com/office/drawing/2014/main" id="{00000000-0008-0000-06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28</xdr:row>
          <xdr:rowOff>190500</xdr:rowOff>
        </xdr:from>
        <xdr:to>
          <xdr:col>8</xdr:col>
          <xdr:colOff>657225</xdr:colOff>
          <xdr:row>30</xdr:row>
          <xdr:rowOff>38100</xdr:rowOff>
        </xdr:to>
        <xdr:sp macro="" textlink="">
          <xdr:nvSpPr>
            <xdr:cNvPr id="913425" name="Check Box 17" hidden="1">
              <a:extLst>
                <a:ext uri="{63B3BB69-23CF-44E3-9099-C40C66FF867C}">
                  <a14:compatExt spid="_x0000_s913425"/>
                </a:ext>
                <a:ext uri="{FF2B5EF4-FFF2-40B4-BE49-F238E27FC236}">
                  <a16:creationId xmlns:a16="http://schemas.microsoft.com/office/drawing/2014/main" id="{00000000-0008-0000-06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27</xdr:row>
          <xdr:rowOff>190500</xdr:rowOff>
        </xdr:from>
        <xdr:to>
          <xdr:col>11</xdr:col>
          <xdr:colOff>390525</xdr:colOff>
          <xdr:row>29</xdr:row>
          <xdr:rowOff>38100</xdr:rowOff>
        </xdr:to>
        <xdr:sp macro="" textlink="">
          <xdr:nvSpPr>
            <xdr:cNvPr id="913426" name="Check Box 18" hidden="1">
              <a:extLst>
                <a:ext uri="{63B3BB69-23CF-44E3-9099-C40C66FF867C}">
                  <a14:compatExt spid="_x0000_s913426"/>
                </a:ext>
                <a:ext uri="{FF2B5EF4-FFF2-40B4-BE49-F238E27FC236}">
                  <a16:creationId xmlns:a16="http://schemas.microsoft.com/office/drawing/2014/main" id="{00000000-0008-0000-06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28</xdr:row>
          <xdr:rowOff>180975</xdr:rowOff>
        </xdr:from>
        <xdr:to>
          <xdr:col>11</xdr:col>
          <xdr:colOff>390525</xdr:colOff>
          <xdr:row>30</xdr:row>
          <xdr:rowOff>19050</xdr:rowOff>
        </xdr:to>
        <xdr:sp macro="" textlink="">
          <xdr:nvSpPr>
            <xdr:cNvPr id="913427" name="Check Box 19" hidden="1">
              <a:extLst>
                <a:ext uri="{63B3BB69-23CF-44E3-9099-C40C66FF867C}">
                  <a14:compatExt spid="_x0000_s913427"/>
                </a:ext>
                <a:ext uri="{FF2B5EF4-FFF2-40B4-BE49-F238E27FC236}">
                  <a16:creationId xmlns:a16="http://schemas.microsoft.com/office/drawing/2014/main" id="{00000000-0008-0000-06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190500</xdr:rowOff>
        </xdr:from>
        <xdr:to>
          <xdr:col>11</xdr:col>
          <xdr:colOff>381000</xdr:colOff>
          <xdr:row>38</xdr:row>
          <xdr:rowOff>9525</xdr:rowOff>
        </xdr:to>
        <xdr:sp macro="" textlink="">
          <xdr:nvSpPr>
            <xdr:cNvPr id="913428" name="Check Box 20" hidden="1">
              <a:extLst>
                <a:ext uri="{63B3BB69-23CF-44E3-9099-C40C66FF867C}">
                  <a14:compatExt spid="_x0000_s913428"/>
                </a:ext>
                <a:ext uri="{FF2B5EF4-FFF2-40B4-BE49-F238E27FC236}">
                  <a16:creationId xmlns:a16="http://schemas.microsoft.com/office/drawing/2014/main" id="{00000000-0008-0000-06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10</xdr:col>
      <xdr:colOff>9525</xdr:colOff>
      <xdr:row>0</xdr:row>
      <xdr:rowOff>0</xdr:rowOff>
    </xdr:from>
    <xdr:to>
      <xdr:col>11</xdr:col>
      <xdr:colOff>517712</xdr:colOff>
      <xdr:row>0</xdr:row>
      <xdr:rowOff>302559</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50570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4</xdr:col>
          <xdr:colOff>523875</xdr:colOff>
          <xdr:row>31</xdr:row>
          <xdr:rowOff>19050</xdr:rowOff>
        </xdr:from>
        <xdr:to>
          <xdr:col>7</xdr:col>
          <xdr:colOff>361950</xdr:colOff>
          <xdr:row>32</xdr:row>
          <xdr:rowOff>171450</xdr:rowOff>
        </xdr:to>
        <xdr:sp macro="" textlink="">
          <xdr:nvSpPr>
            <xdr:cNvPr id="871427" name="Button 3" hidden="1">
              <a:extLst>
                <a:ext uri="{63B3BB69-23CF-44E3-9099-C40C66FF867C}">
                  <a14:compatExt spid="_x0000_s87142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출력하기</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212725</xdr:colOff>
      <xdr:row>0</xdr:row>
      <xdr:rowOff>352425</xdr:rowOff>
    </xdr:to>
    <xdr:sp macro="" textlink="">
      <xdr:nvSpPr>
        <xdr:cNvPr id="2" name="오각형 1">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0" y="0"/>
          <a:ext cx="1279525" cy="352425"/>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21</xdr:col>
          <xdr:colOff>38100</xdr:colOff>
          <xdr:row>0</xdr:row>
          <xdr:rowOff>381000</xdr:rowOff>
        </xdr:from>
        <xdr:to>
          <xdr:col>24</xdr:col>
          <xdr:colOff>504825</xdr:colOff>
          <xdr:row>1</xdr:row>
          <xdr:rowOff>342900</xdr:rowOff>
        </xdr:to>
        <xdr:sp macro="" textlink="">
          <xdr:nvSpPr>
            <xdr:cNvPr id="878593" name="Button 1" hidden="1">
              <a:extLst>
                <a:ext uri="{63B3BB69-23CF-44E3-9099-C40C66FF867C}">
                  <a14:compatExt spid="_x0000_s878593"/>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출력하기</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12887</xdr:colOff>
      <xdr:row>0</xdr:row>
      <xdr:rowOff>302559</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525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twoCellAnchor>
    <xdr:from>
      <xdr:col>13</xdr:col>
      <xdr:colOff>19050</xdr:colOff>
      <xdr:row>0</xdr:row>
      <xdr:rowOff>0</xdr:rowOff>
    </xdr:from>
    <xdr:to>
      <xdr:col>14</xdr:col>
      <xdr:colOff>31937</xdr:colOff>
      <xdr:row>0</xdr:row>
      <xdr:rowOff>302559</xdr:rowOff>
    </xdr:to>
    <xdr:sp macro="" textlink="">
      <xdr:nvSpPr>
        <xdr:cNvPr id="3" name="오각형 3">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16280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2</xdr:col>
          <xdr:colOff>285750</xdr:colOff>
          <xdr:row>28</xdr:row>
          <xdr:rowOff>200025</xdr:rowOff>
        </xdr:from>
        <xdr:to>
          <xdr:col>6</xdr:col>
          <xdr:colOff>352425</xdr:colOff>
          <xdr:row>29</xdr:row>
          <xdr:rowOff>104775</xdr:rowOff>
        </xdr:to>
        <xdr:sp macro="" textlink="">
          <xdr:nvSpPr>
            <xdr:cNvPr id="873482" name="Button 10" hidden="1">
              <a:extLst>
                <a:ext uri="{63B3BB69-23CF-44E3-9099-C40C66FF867C}">
                  <a14:compatExt spid="_x0000_s873482"/>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국내·외 출장 신청(명령)서 출력하기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600075</xdr:colOff>
          <xdr:row>30</xdr:row>
          <xdr:rowOff>171450</xdr:rowOff>
        </xdr:from>
        <xdr:to>
          <xdr:col>19</xdr:col>
          <xdr:colOff>152400</xdr:colOff>
          <xdr:row>32</xdr:row>
          <xdr:rowOff>114300</xdr:rowOff>
        </xdr:to>
        <xdr:sp macro="" textlink="">
          <xdr:nvSpPr>
            <xdr:cNvPr id="873483" name="Button 11" hidden="1">
              <a:extLst>
                <a:ext uri="{63B3BB69-23CF-44E3-9099-C40C66FF867C}">
                  <a14:compatExt spid="_x0000_s873483"/>
                </a:ext>
                <a:ext uri="{FF2B5EF4-FFF2-40B4-BE49-F238E27FC236}">
                  <a16:creationId xmlns:a16="http://schemas.microsoft.com/office/drawing/2014/main" id="{00000000-0008-0000-0900-000003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국내·외 출장결과보고서 출력하기</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42</xdr:col>
          <xdr:colOff>57150</xdr:colOff>
          <xdr:row>19</xdr:row>
          <xdr:rowOff>47625</xdr:rowOff>
        </xdr:from>
        <xdr:to>
          <xdr:col>43</xdr:col>
          <xdr:colOff>123825</xdr:colOff>
          <xdr:row>19</xdr:row>
          <xdr:rowOff>190500</xdr:rowOff>
        </xdr:to>
        <xdr:sp macro="" textlink="">
          <xdr:nvSpPr>
            <xdr:cNvPr id="452609" name="Check Box 1" descr="미제공" hidden="1">
              <a:extLst>
                <a:ext uri="{63B3BB69-23CF-44E3-9099-C40C66FF867C}">
                  <a14:compatExt spid="_x0000_s452609"/>
                </a:ext>
                <a:ext uri="{FF2B5EF4-FFF2-40B4-BE49-F238E27FC236}">
                  <a16:creationId xmlns:a16="http://schemas.microsoft.com/office/drawing/2014/main" id="{00000000-0008-0000-1100-000001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47625</xdr:colOff>
          <xdr:row>19</xdr:row>
          <xdr:rowOff>47625</xdr:rowOff>
        </xdr:from>
        <xdr:to>
          <xdr:col>47</xdr:col>
          <xdr:colOff>114300</xdr:colOff>
          <xdr:row>19</xdr:row>
          <xdr:rowOff>190500</xdr:rowOff>
        </xdr:to>
        <xdr:sp macro="" textlink="">
          <xdr:nvSpPr>
            <xdr:cNvPr id="452610" name="Check Box 2" descr="미제공" hidden="1">
              <a:extLst>
                <a:ext uri="{63B3BB69-23CF-44E3-9099-C40C66FF867C}">
                  <a14:compatExt spid="_x0000_s452610"/>
                </a:ext>
                <a:ext uri="{FF2B5EF4-FFF2-40B4-BE49-F238E27FC236}">
                  <a16:creationId xmlns:a16="http://schemas.microsoft.com/office/drawing/2014/main" id="{00000000-0008-0000-1100-000002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57150</xdr:colOff>
          <xdr:row>24</xdr:row>
          <xdr:rowOff>47625</xdr:rowOff>
        </xdr:from>
        <xdr:to>
          <xdr:col>43</xdr:col>
          <xdr:colOff>123825</xdr:colOff>
          <xdr:row>24</xdr:row>
          <xdr:rowOff>190500</xdr:rowOff>
        </xdr:to>
        <xdr:sp macro="" textlink="">
          <xdr:nvSpPr>
            <xdr:cNvPr id="452611" name="Check Box 3" descr="미제공" hidden="1">
              <a:extLst>
                <a:ext uri="{63B3BB69-23CF-44E3-9099-C40C66FF867C}">
                  <a14:compatExt spid="_x0000_s452611"/>
                </a:ext>
                <a:ext uri="{FF2B5EF4-FFF2-40B4-BE49-F238E27FC236}">
                  <a16:creationId xmlns:a16="http://schemas.microsoft.com/office/drawing/2014/main" id="{00000000-0008-0000-1100-000003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47625</xdr:colOff>
          <xdr:row>24</xdr:row>
          <xdr:rowOff>47625</xdr:rowOff>
        </xdr:from>
        <xdr:to>
          <xdr:col>47</xdr:col>
          <xdr:colOff>114300</xdr:colOff>
          <xdr:row>24</xdr:row>
          <xdr:rowOff>190500</xdr:rowOff>
        </xdr:to>
        <xdr:sp macro="" textlink="">
          <xdr:nvSpPr>
            <xdr:cNvPr id="452612" name="Check Box 4" descr="미제공" hidden="1">
              <a:extLst>
                <a:ext uri="{63B3BB69-23CF-44E3-9099-C40C66FF867C}">
                  <a14:compatExt spid="_x0000_s452612"/>
                </a:ext>
                <a:ext uri="{FF2B5EF4-FFF2-40B4-BE49-F238E27FC236}">
                  <a16:creationId xmlns:a16="http://schemas.microsoft.com/office/drawing/2014/main" id="{00000000-0008-0000-1100-000004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47625</xdr:colOff>
      <xdr:row>0</xdr:row>
      <xdr:rowOff>47625</xdr:rowOff>
    </xdr:from>
    <xdr:to>
      <xdr:col>54</xdr:col>
      <xdr:colOff>136712</xdr:colOff>
      <xdr:row>0</xdr:row>
      <xdr:rowOff>350184</xdr:rowOff>
    </xdr:to>
    <xdr:sp macro="" textlink="">
      <xdr:nvSpPr>
        <xdr:cNvPr id="6"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515225" y="47625"/>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42</xdr:col>
          <xdr:colOff>66675</xdr:colOff>
          <xdr:row>19</xdr:row>
          <xdr:rowOff>85725</xdr:rowOff>
        </xdr:from>
        <xdr:to>
          <xdr:col>43</xdr:col>
          <xdr:colOff>114300</xdr:colOff>
          <xdr:row>19</xdr:row>
          <xdr:rowOff>209550</xdr:rowOff>
        </xdr:to>
        <xdr:sp macro="" textlink="">
          <xdr:nvSpPr>
            <xdr:cNvPr id="116752" name="Check Box 16" descr="미제공" hidden="1">
              <a:extLst>
                <a:ext uri="{63B3BB69-23CF-44E3-9099-C40C66FF867C}">
                  <a14:compatExt spid="_x0000_s116752"/>
                </a:ext>
                <a:ext uri="{FF2B5EF4-FFF2-40B4-BE49-F238E27FC236}">
                  <a16:creationId xmlns:a16="http://schemas.microsoft.com/office/drawing/2014/main" id="{00000000-0008-0000-1500-000010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38100</xdr:colOff>
          <xdr:row>19</xdr:row>
          <xdr:rowOff>85725</xdr:rowOff>
        </xdr:from>
        <xdr:to>
          <xdr:col>47</xdr:col>
          <xdr:colOff>85725</xdr:colOff>
          <xdr:row>19</xdr:row>
          <xdr:rowOff>209550</xdr:rowOff>
        </xdr:to>
        <xdr:sp macro="" textlink="">
          <xdr:nvSpPr>
            <xdr:cNvPr id="116775" name="Check Box 39" descr="미제공" hidden="1">
              <a:extLst>
                <a:ext uri="{63B3BB69-23CF-44E3-9099-C40C66FF867C}">
                  <a14:compatExt spid="_x0000_s116775"/>
                </a:ext>
                <a:ext uri="{FF2B5EF4-FFF2-40B4-BE49-F238E27FC236}">
                  <a16:creationId xmlns:a16="http://schemas.microsoft.com/office/drawing/2014/main" id="{00000000-0008-0000-1500-000027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66675</xdr:colOff>
          <xdr:row>24</xdr:row>
          <xdr:rowOff>76200</xdr:rowOff>
        </xdr:from>
        <xdr:to>
          <xdr:col>43</xdr:col>
          <xdr:colOff>114300</xdr:colOff>
          <xdr:row>24</xdr:row>
          <xdr:rowOff>200025</xdr:rowOff>
        </xdr:to>
        <xdr:sp macro="" textlink="">
          <xdr:nvSpPr>
            <xdr:cNvPr id="116778" name="Check Box 42" descr="미제공" hidden="1">
              <a:extLst>
                <a:ext uri="{63B3BB69-23CF-44E3-9099-C40C66FF867C}">
                  <a14:compatExt spid="_x0000_s116778"/>
                </a:ext>
                <a:ext uri="{FF2B5EF4-FFF2-40B4-BE49-F238E27FC236}">
                  <a16:creationId xmlns:a16="http://schemas.microsoft.com/office/drawing/2014/main" id="{00000000-0008-0000-1500-00002A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38100</xdr:colOff>
          <xdr:row>24</xdr:row>
          <xdr:rowOff>76200</xdr:rowOff>
        </xdr:from>
        <xdr:to>
          <xdr:col>47</xdr:col>
          <xdr:colOff>85725</xdr:colOff>
          <xdr:row>24</xdr:row>
          <xdr:rowOff>200025</xdr:rowOff>
        </xdr:to>
        <xdr:sp macro="" textlink="">
          <xdr:nvSpPr>
            <xdr:cNvPr id="116779" name="Check Box 43" descr="미제공" hidden="1">
              <a:extLst>
                <a:ext uri="{63B3BB69-23CF-44E3-9099-C40C66FF867C}">
                  <a14:compatExt spid="_x0000_s116779"/>
                </a:ext>
                <a:ext uri="{FF2B5EF4-FFF2-40B4-BE49-F238E27FC236}">
                  <a16:creationId xmlns:a16="http://schemas.microsoft.com/office/drawing/2014/main" id="{00000000-0008-0000-1500-00002B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9525</xdr:colOff>
      <xdr:row>0</xdr:row>
      <xdr:rowOff>57150</xdr:rowOff>
    </xdr:from>
    <xdr:to>
      <xdr:col>57</xdr:col>
      <xdr:colOff>31937</xdr:colOff>
      <xdr:row>0</xdr:row>
      <xdr:rowOff>359709</xdr:rowOff>
    </xdr:to>
    <xdr:sp macro="" textlink="">
      <xdr:nvSpPr>
        <xdr:cNvPr id="6"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467600" y="5715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0</xdr:colOff>
      <xdr:row>0</xdr:row>
      <xdr:rowOff>0</xdr:rowOff>
    </xdr:from>
    <xdr:to>
      <xdr:col>19</xdr:col>
      <xdr:colOff>260537</xdr:colOff>
      <xdr:row>1</xdr:row>
      <xdr:rowOff>54909</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477125"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48</xdr:col>
      <xdr:colOff>28575</xdr:colOff>
      <xdr:row>0</xdr:row>
      <xdr:rowOff>57150</xdr:rowOff>
    </xdr:from>
    <xdr:to>
      <xdr:col>56</xdr:col>
      <xdr:colOff>79562</xdr:colOff>
      <xdr:row>0</xdr:row>
      <xdr:rowOff>359709</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343775" y="5715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85725</xdr:rowOff>
    </xdr:from>
    <xdr:to>
      <xdr:col>3</xdr:col>
      <xdr:colOff>146237</xdr:colOff>
      <xdr:row>1</xdr:row>
      <xdr:rowOff>102534</xdr:rowOff>
    </xdr:to>
    <xdr:sp macro="" textlink="">
      <xdr:nvSpPr>
        <xdr:cNvPr id="16"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95250" y="85725"/>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twoCellAnchor>
    <xdr:from>
      <xdr:col>17</xdr:col>
      <xdr:colOff>0</xdr:colOff>
      <xdr:row>0</xdr:row>
      <xdr:rowOff>152400</xdr:rowOff>
    </xdr:from>
    <xdr:to>
      <xdr:col>17</xdr:col>
      <xdr:colOff>1270187</xdr:colOff>
      <xdr:row>1</xdr:row>
      <xdr:rowOff>169209</xdr:rowOff>
    </xdr:to>
    <xdr:sp macro="" textlink="">
      <xdr:nvSpPr>
        <xdr:cNvPr id="17" name="오각형 3">
          <a:hlinkClick xmlns:r="http://schemas.openxmlformats.org/officeDocument/2006/relationships" r:id="rId1"/>
          <a:extLst>
            <a:ext uri="{FF2B5EF4-FFF2-40B4-BE49-F238E27FC236}">
              <a16:creationId xmlns:a16="http://schemas.microsoft.com/office/drawing/2014/main" id="{00000000-0008-0000-0500-000011000000}"/>
            </a:ext>
          </a:extLst>
        </xdr:cNvPr>
        <xdr:cNvSpPr/>
      </xdr:nvSpPr>
      <xdr:spPr>
        <a:xfrm>
          <a:off x="9134475" y="15240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twoCellAnchor>
    <xdr:from>
      <xdr:col>26</xdr:col>
      <xdr:colOff>47625</xdr:colOff>
      <xdr:row>0</xdr:row>
      <xdr:rowOff>133350</xdr:rowOff>
    </xdr:from>
    <xdr:to>
      <xdr:col>27</xdr:col>
      <xdr:colOff>251012</xdr:colOff>
      <xdr:row>1</xdr:row>
      <xdr:rowOff>150159</xdr:rowOff>
    </xdr:to>
    <xdr:sp macro="" textlink="">
      <xdr:nvSpPr>
        <xdr:cNvPr id="18" name="오각형 3">
          <a:hlinkClick xmlns:r="http://schemas.openxmlformats.org/officeDocument/2006/relationships" r:id="rId1"/>
          <a:extLst>
            <a:ext uri="{FF2B5EF4-FFF2-40B4-BE49-F238E27FC236}">
              <a16:creationId xmlns:a16="http://schemas.microsoft.com/office/drawing/2014/main" id="{00000000-0008-0000-0500-000012000000}"/>
            </a:ext>
          </a:extLst>
        </xdr:cNvPr>
        <xdr:cNvSpPr/>
      </xdr:nvSpPr>
      <xdr:spPr>
        <a:xfrm>
          <a:off x="17516475" y="13335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4</xdr:col>
          <xdr:colOff>200025</xdr:colOff>
          <xdr:row>8</xdr:row>
          <xdr:rowOff>66675</xdr:rowOff>
        </xdr:from>
        <xdr:to>
          <xdr:col>12</xdr:col>
          <xdr:colOff>142875</xdr:colOff>
          <xdr:row>8</xdr:row>
          <xdr:rowOff>247650</xdr:rowOff>
        </xdr:to>
        <xdr:sp macro="" textlink="">
          <xdr:nvSpPr>
            <xdr:cNvPr id="869411" name="Check Box 35" descr="300만원 이상 2,000만원 미만 중앙구매" hidden="1">
              <a:extLst>
                <a:ext uri="{63B3BB69-23CF-44E3-9099-C40C66FF867C}">
                  <a14:compatExt spid="_x0000_s869411"/>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견적구매(단가 300만원 이상, 총액 2000만원 이하, VAT제외)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200025</xdr:colOff>
          <xdr:row>9</xdr:row>
          <xdr:rowOff>57150</xdr:rowOff>
        </xdr:from>
        <xdr:to>
          <xdr:col>10</xdr:col>
          <xdr:colOff>0</xdr:colOff>
          <xdr:row>9</xdr:row>
          <xdr:rowOff>228600</xdr:rowOff>
        </xdr:to>
        <xdr:sp macro="" textlink="">
          <xdr:nvSpPr>
            <xdr:cNvPr id="869412" name="Check Box 36" descr="2,000만원 이상 공개입찰산단구매" hidden="1">
              <a:extLst>
                <a:ext uri="{63B3BB69-23CF-44E3-9099-C40C66FF867C}">
                  <a14:compatExt spid="_x0000_s869412"/>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공개입찰(총액 2000만원 초과, VAT제외)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200025</xdr:colOff>
          <xdr:row>10</xdr:row>
          <xdr:rowOff>47625</xdr:rowOff>
        </xdr:from>
        <xdr:to>
          <xdr:col>11</xdr:col>
          <xdr:colOff>457200</xdr:colOff>
          <xdr:row>10</xdr:row>
          <xdr:rowOff>228600</xdr:rowOff>
        </xdr:to>
        <xdr:sp macro="" textlink="">
          <xdr:nvSpPr>
            <xdr:cNvPr id="869413" name="Check Box 37" descr="2,000만원 이상 수의계약(증빙-객관적 증빙&lt;독점계약서, 특허증 등&gt; 및 수의계약 사유서)" hidden="1">
              <a:extLst>
                <a:ext uri="{63B3BB69-23CF-44E3-9099-C40C66FF867C}">
                  <a14:compatExt spid="_x0000_s869413"/>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수의계약(총액 2000만원 초과, VAT제외)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200025</xdr:colOff>
          <xdr:row>11</xdr:row>
          <xdr:rowOff>95250</xdr:rowOff>
        </xdr:from>
        <xdr:to>
          <xdr:col>6</xdr:col>
          <xdr:colOff>0</xdr:colOff>
          <xdr:row>11</xdr:row>
          <xdr:rowOff>209550</xdr:rowOff>
        </xdr:to>
        <xdr:sp macro="" textlink="">
          <xdr:nvSpPr>
            <xdr:cNvPr id="869414" name="Check Box 38" descr="내자" hidden="1">
              <a:extLst>
                <a:ext uri="{63B3BB69-23CF-44E3-9099-C40C66FF867C}">
                  <a14:compatExt spid="_x0000_s869414"/>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내 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600075</xdr:colOff>
          <xdr:row>11</xdr:row>
          <xdr:rowOff>76200</xdr:rowOff>
        </xdr:from>
        <xdr:to>
          <xdr:col>8</xdr:col>
          <xdr:colOff>571500</xdr:colOff>
          <xdr:row>11</xdr:row>
          <xdr:rowOff>257175</xdr:rowOff>
        </xdr:to>
        <xdr:sp macro="" textlink="">
          <xdr:nvSpPr>
            <xdr:cNvPr id="869415" name="Check Box 39" descr="외자" hidden="1">
              <a:extLst>
                <a:ext uri="{63B3BB69-23CF-44E3-9099-C40C66FF867C}">
                  <a14:compatExt spid="_x0000_s869415"/>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외 자(수입대행)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57150</xdr:colOff>
          <xdr:row>11</xdr:row>
          <xdr:rowOff>190500</xdr:rowOff>
        </xdr:from>
        <xdr:to>
          <xdr:col>12</xdr:col>
          <xdr:colOff>200025</xdr:colOff>
          <xdr:row>11</xdr:row>
          <xdr:rowOff>390525</xdr:rowOff>
        </xdr:to>
        <xdr:sp macro="" textlink="">
          <xdr:nvSpPr>
            <xdr:cNvPr id="869416" name="Check Box 40" descr="소모품" hidden="1">
              <a:extLst>
                <a:ext uri="{63B3BB69-23CF-44E3-9099-C40C66FF867C}">
                  <a14:compatExt spid="_x0000_s869416"/>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소모품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11</xdr:row>
          <xdr:rowOff>190500</xdr:rowOff>
        </xdr:from>
        <xdr:to>
          <xdr:col>13</xdr:col>
          <xdr:colOff>409575</xdr:colOff>
          <xdr:row>11</xdr:row>
          <xdr:rowOff>409575</xdr:rowOff>
        </xdr:to>
        <xdr:sp macro="" textlink="">
          <xdr:nvSpPr>
            <xdr:cNvPr id="869417" name="Check Box 41" descr="비소모품" hidden="1">
              <a:extLst>
                <a:ext uri="{63B3BB69-23CF-44E3-9099-C40C66FF867C}">
                  <a14:compatExt spid="_x0000_s869417"/>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비소모품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200025</xdr:colOff>
          <xdr:row>12</xdr:row>
          <xdr:rowOff>47625</xdr:rowOff>
        </xdr:from>
        <xdr:to>
          <xdr:col>6</xdr:col>
          <xdr:colOff>9525</xdr:colOff>
          <xdr:row>12</xdr:row>
          <xdr:rowOff>219075</xdr:rowOff>
        </xdr:to>
        <xdr:sp macro="" textlink="">
          <xdr:nvSpPr>
            <xdr:cNvPr id="869418" name="Check Box 42" descr="신규" hidden="1">
              <a:extLst>
                <a:ext uri="{63B3BB69-23CF-44E3-9099-C40C66FF867C}">
                  <a14:compatExt spid="_x0000_s869418"/>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신 규</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600075</xdr:colOff>
          <xdr:row>12</xdr:row>
          <xdr:rowOff>28575</xdr:rowOff>
        </xdr:from>
        <xdr:to>
          <xdr:col>8</xdr:col>
          <xdr:colOff>85725</xdr:colOff>
          <xdr:row>12</xdr:row>
          <xdr:rowOff>238125</xdr:rowOff>
        </xdr:to>
        <xdr:sp macro="" textlink="">
          <xdr:nvSpPr>
            <xdr:cNvPr id="869419" name="Check Box 43" descr="업그레이드" hidden="1">
              <a:extLst>
                <a:ext uri="{63B3BB69-23CF-44E3-9099-C40C66FF867C}">
                  <a14:compatExt spid="_x0000_s869419"/>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업그레이드</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609600</xdr:colOff>
          <xdr:row>12</xdr:row>
          <xdr:rowOff>9525</xdr:rowOff>
        </xdr:from>
        <xdr:to>
          <xdr:col>10</xdr:col>
          <xdr:colOff>0</xdr:colOff>
          <xdr:row>12</xdr:row>
          <xdr:rowOff>257175</xdr:rowOff>
        </xdr:to>
        <xdr:sp macro="" textlink="">
          <xdr:nvSpPr>
            <xdr:cNvPr id="869420" name="Check Box 44" descr="수리" hidden="1">
              <a:extLst>
                <a:ext uri="{63B3BB69-23CF-44E3-9099-C40C66FF867C}">
                  <a14:compatExt spid="_x0000_s869420"/>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수 리</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57150</xdr:colOff>
          <xdr:row>12</xdr:row>
          <xdr:rowOff>28575</xdr:rowOff>
        </xdr:from>
        <xdr:to>
          <xdr:col>12</xdr:col>
          <xdr:colOff>200025</xdr:colOff>
          <xdr:row>12</xdr:row>
          <xdr:rowOff>238125</xdr:rowOff>
        </xdr:to>
        <xdr:sp macro="" textlink="">
          <xdr:nvSpPr>
            <xdr:cNvPr id="869421" name="Check Box 45" descr="유지보수" hidden="1">
              <a:extLst>
                <a:ext uri="{63B3BB69-23CF-44E3-9099-C40C66FF867C}">
                  <a14:compatExt spid="_x0000_s869421"/>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유지보수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12</xdr:row>
          <xdr:rowOff>9525</xdr:rowOff>
        </xdr:from>
        <xdr:to>
          <xdr:col>14</xdr:col>
          <xdr:colOff>438150</xdr:colOff>
          <xdr:row>12</xdr:row>
          <xdr:rowOff>266700</xdr:rowOff>
        </xdr:to>
        <xdr:sp macro="" textlink="">
          <xdr:nvSpPr>
            <xdr:cNvPr id="869422" name="Check Box 46" descr="기타" hidden="1">
              <a:extLst>
                <a:ext uri="{63B3BB69-23CF-44E3-9099-C40C66FF867C}">
                  <a14:compatExt spid="_x0000_s869422"/>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기 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200025</xdr:colOff>
          <xdr:row>13</xdr:row>
          <xdr:rowOff>19050</xdr:rowOff>
        </xdr:from>
        <xdr:to>
          <xdr:col>6</xdr:col>
          <xdr:colOff>19050</xdr:colOff>
          <xdr:row>13</xdr:row>
          <xdr:rowOff>257175</xdr:rowOff>
        </xdr:to>
        <xdr:sp macro="" textlink="">
          <xdr:nvSpPr>
            <xdr:cNvPr id="869423" name="Check Box 47" descr="등재" hidden="1">
              <a:extLst>
                <a:ext uri="{63B3BB69-23CF-44E3-9099-C40C66FF867C}">
                  <a14:compatExt spid="_x0000_s869423"/>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등 재</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600075</xdr:colOff>
          <xdr:row>13</xdr:row>
          <xdr:rowOff>19050</xdr:rowOff>
        </xdr:from>
        <xdr:to>
          <xdr:col>8</xdr:col>
          <xdr:colOff>85725</xdr:colOff>
          <xdr:row>13</xdr:row>
          <xdr:rowOff>257175</xdr:rowOff>
        </xdr:to>
        <xdr:sp macro="" textlink="">
          <xdr:nvSpPr>
            <xdr:cNvPr id="869424" name="Check Box 48" descr="비등재" hidden="1">
              <a:extLst>
                <a:ext uri="{63B3BB69-23CF-44E3-9099-C40C66FF867C}">
                  <a14:compatExt spid="_x0000_s869424"/>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비등재</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466725</xdr:colOff>
          <xdr:row>11</xdr:row>
          <xdr:rowOff>190500</xdr:rowOff>
        </xdr:from>
        <xdr:to>
          <xdr:col>15</xdr:col>
          <xdr:colOff>333375</xdr:colOff>
          <xdr:row>11</xdr:row>
          <xdr:rowOff>400050</xdr:rowOff>
        </xdr:to>
        <xdr:sp macro="" textlink="">
          <xdr:nvSpPr>
            <xdr:cNvPr id="869425" name="Check Box 49" descr="비소모품" hidden="1">
              <a:extLst>
                <a:ext uri="{63B3BB69-23CF-44E3-9099-C40C66FF867C}">
                  <a14:compatExt spid="_x0000_s869425"/>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시제품 및 시작품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200025</xdr:colOff>
          <xdr:row>11</xdr:row>
          <xdr:rowOff>295275</xdr:rowOff>
        </xdr:from>
        <xdr:to>
          <xdr:col>6</xdr:col>
          <xdr:colOff>590550</xdr:colOff>
          <xdr:row>11</xdr:row>
          <xdr:rowOff>495300</xdr:rowOff>
        </xdr:to>
        <xdr:sp macro="" textlink="">
          <xdr:nvSpPr>
            <xdr:cNvPr id="869426" name="Check Box 50" descr="외자" hidden="1">
              <a:extLst>
                <a:ext uri="{63B3BB69-23CF-44E3-9099-C40C66FF867C}">
                  <a14:compatExt spid="_x0000_s869426"/>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외 자(관세감면)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600075</xdr:colOff>
          <xdr:row>11</xdr:row>
          <xdr:rowOff>295275</xdr:rowOff>
        </xdr:from>
        <xdr:to>
          <xdr:col>8</xdr:col>
          <xdr:colOff>714375</xdr:colOff>
          <xdr:row>11</xdr:row>
          <xdr:rowOff>504825</xdr:rowOff>
        </xdr:to>
        <xdr:sp macro="" textlink="">
          <xdr:nvSpPr>
            <xdr:cNvPr id="869427" name="Check Box 51" descr="외자" hidden="1">
              <a:extLst>
                <a:ext uri="{63B3BB69-23CF-44E3-9099-C40C66FF867C}">
                  <a14:compatExt spid="_x0000_s869427"/>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외 자(수입통관 없음)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276225</xdr:colOff>
          <xdr:row>31</xdr:row>
          <xdr:rowOff>28575</xdr:rowOff>
        </xdr:from>
        <xdr:to>
          <xdr:col>10</xdr:col>
          <xdr:colOff>276225</xdr:colOff>
          <xdr:row>32</xdr:row>
          <xdr:rowOff>180975</xdr:rowOff>
        </xdr:to>
        <xdr:sp macro="" textlink="">
          <xdr:nvSpPr>
            <xdr:cNvPr id="869428" name="Button 52" hidden="1">
              <a:extLst>
                <a:ext uri="{63B3BB69-23CF-44E3-9099-C40C66FF867C}">
                  <a14:compatExt spid="_x0000_s86942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물품구매 의뢰서 출력하기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971550</xdr:colOff>
          <xdr:row>31</xdr:row>
          <xdr:rowOff>0</xdr:rowOff>
        </xdr:from>
        <xdr:to>
          <xdr:col>30</xdr:col>
          <xdr:colOff>933450</xdr:colOff>
          <xdr:row>32</xdr:row>
          <xdr:rowOff>152400</xdr:rowOff>
        </xdr:to>
        <xdr:sp macro="" textlink="">
          <xdr:nvSpPr>
            <xdr:cNvPr id="869429" name="Button 53" hidden="1">
              <a:extLst>
                <a:ext uri="{63B3BB69-23CF-44E3-9099-C40C66FF867C}">
                  <a14:compatExt spid="_x0000_s869429"/>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구매규격서 출력하기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781050</xdr:colOff>
          <xdr:row>31</xdr:row>
          <xdr:rowOff>19050</xdr:rowOff>
        </xdr:from>
        <xdr:to>
          <xdr:col>20</xdr:col>
          <xdr:colOff>1009650</xdr:colOff>
          <xdr:row>32</xdr:row>
          <xdr:rowOff>171450</xdr:rowOff>
        </xdr:to>
        <xdr:sp macro="" textlink="">
          <xdr:nvSpPr>
            <xdr:cNvPr id="869430" name="Button 54" hidden="1">
              <a:extLst>
                <a:ext uri="{63B3BB69-23CF-44E3-9099-C40C66FF867C}">
                  <a14:compatExt spid="_x0000_s86943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용도설명서 출력하기</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11</xdr:col>
      <xdr:colOff>19050</xdr:colOff>
      <xdr:row>0</xdr:row>
      <xdr:rowOff>0</xdr:rowOff>
    </xdr:from>
    <xdr:to>
      <xdr:col>11</xdr:col>
      <xdr:colOff>1289237</xdr:colOff>
      <xdr:row>0</xdr:row>
      <xdr:rowOff>302559</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746760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twoCellAnchor>
    <xdr:from>
      <xdr:col>1</xdr:col>
      <xdr:colOff>0</xdr:colOff>
      <xdr:row>0</xdr:row>
      <xdr:rowOff>0</xdr:rowOff>
    </xdr:from>
    <xdr:to>
      <xdr:col>2</xdr:col>
      <xdr:colOff>70037</xdr:colOff>
      <xdr:row>0</xdr:row>
      <xdr:rowOff>302559</xdr:rowOff>
    </xdr:to>
    <xdr:sp macro="" textlink="">
      <xdr:nvSpPr>
        <xdr:cNvPr id="3" name="오각형 3">
          <a:hlinkClick xmlns:r="http://schemas.openxmlformats.org/officeDocument/2006/relationships" r:id="rId1"/>
          <a:extLst>
            <a:ext uri="{FF2B5EF4-FFF2-40B4-BE49-F238E27FC236}">
              <a16:creationId xmlns:a16="http://schemas.microsoft.com/office/drawing/2014/main" id="{00000000-0008-0000-0600-00000A000000}"/>
            </a:ext>
          </a:extLst>
        </xdr:cNvPr>
        <xdr:cNvSpPr/>
      </xdr:nvSpPr>
      <xdr:spPr>
        <a:xfrm>
          <a:off x="9525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3</xdr:col>
          <xdr:colOff>123825</xdr:colOff>
          <xdr:row>31</xdr:row>
          <xdr:rowOff>0</xdr:rowOff>
        </xdr:from>
        <xdr:to>
          <xdr:col>6</xdr:col>
          <xdr:colOff>590550</xdr:colOff>
          <xdr:row>31</xdr:row>
          <xdr:rowOff>228600</xdr:rowOff>
        </xdr:to>
        <xdr:sp macro="" textlink="">
          <xdr:nvSpPr>
            <xdr:cNvPr id="870405" name="Button 5" hidden="1">
              <a:extLst>
                <a:ext uri="{63B3BB69-23CF-44E3-9099-C40C66FF867C}">
                  <a14:compatExt spid="_x0000_s870405"/>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수의계약사유서(내자) 출력하기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31</xdr:row>
          <xdr:rowOff>0</xdr:rowOff>
        </xdr:from>
        <xdr:to>
          <xdr:col>17</xdr:col>
          <xdr:colOff>28575</xdr:colOff>
          <xdr:row>31</xdr:row>
          <xdr:rowOff>247650</xdr:rowOff>
        </xdr:to>
        <xdr:sp macro="" textlink="">
          <xdr:nvSpPr>
            <xdr:cNvPr id="870406" name="Button 6" hidden="1">
              <a:extLst>
                <a:ext uri="{63B3BB69-23CF-44E3-9099-C40C66FF867C}">
                  <a14:compatExt spid="_x0000_s870406"/>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수의계약사유서(외자) 출력하기</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11</xdr:col>
      <xdr:colOff>0</xdr:colOff>
      <xdr:row>0</xdr:row>
      <xdr:rowOff>0</xdr:rowOff>
    </xdr:from>
    <xdr:to>
      <xdr:col>18</xdr:col>
      <xdr:colOff>95250</xdr:colOff>
      <xdr:row>20</xdr:row>
      <xdr:rowOff>38100</xdr:rowOff>
    </xdr:to>
    <xdr:pic>
      <xdr:nvPicPr>
        <xdr:cNvPr id="5" name="_x196082832" descr="EMB00001a6c44d8">
          <a:extLst>
            <a:ext uri="{FF2B5EF4-FFF2-40B4-BE49-F238E27FC236}">
              <a16:creationId xmlns:a16="http://schemas.microsoft.com/office/drawing/2014/main" id="{00000000-0008-0000-1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27" b="90"/>
        <a:stretch>
          <a:fillRect/>
        </a:stretch>
      </xdr:blipFill>
      <xdr:spPr bwMode="auto">
        <a:xfrm>
          <a:off x="8296275" y="0"/>
          <a:ext cx="5429250" cy="661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641350</xdr:colOff>
      <xdr:row>20</xdr:row>
      <xdr:rowOff>0</xdr:rowOff>
    </xdr:from>
    <xdr:to>
      <xdr:col>18</xdr:col>
      <xdr:colOff>41275</xdr:colOff>
      <xdr:row>45</xdr:row>
      <xdr:rowOff>19050</xdr:rowOff>
    </xdr:to>
    <xdr:pic>
      <xdr:nvPicPr>
        <xdr:cNvPr id="6" name="_x196085872" descr="EMB00001a6c44db">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111" b="90"/>
        <a:stretch>
          <a:fillRect/>
        </a:stretch>
      </xdr:blipFill>
      <xdr:spPr bwMode="auto">
        <a:xfrm>
          <a:off x="9150350" y="6783917"/>
          <a:ext cx="5718175" cy="6220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21167</xdr:rowOff>
    </xdr:from>
    <xdr:to>
      <xdr:col>1</xdr:col>
      <xdr:colOff>74270</xdr:colOff>
      <xdr:row>0</xdr:row>
      <xdr:rowOff>323726</xdr:rowOff>
    </xdr:to>
    <xdr:sp macro="" textlink="">
      <xdr:nvSpPr>
        <xdr:cNvPr id="4" name="오각형 3">
          <a:hlinkClick xmlns:r="http://schemas.openxmlformats.org/officeDocument/2006/relationships" r:id="rId3"/>
          <a:extLst>
            <a:ext uri="{FF2B5EF4-FFF2-40B4-BE49-F238E27FC236}">
              <a16:creationId xmlns:a16="http://schemas.microsoft.com/office/drawing/2014/main" id="{00000000-0008-0000-0500-000010000000}"/>
            </a:ext>
          </a:extLst>
        </xdr:cNvPr>
        <xdr:cNvSpPr/>
      </xdr:nvSpPr>
      <xdr:spPr>
        <a:xfrm>
          <a:off x="0" y="21167"/>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50</xdr:col>
      <xdr:colOff>19050</xdr:colOff>
      <xdr:row>0</xdr:row>
      <xdr:rowOff>57150</xdr:rowOff>
    </xdr:from>
    <xdr:to>
      <xdr:col>50</xdr:col>
      <xdr:colOff>1289237</xdr:colOff>
      <xdr:row>0</xdr:row>
      <xdr:rowOff>359709</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686675" y="5715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49</xdr:col>
      <xdr:colOff>19050</xdr:colOff>
      <xdr:row>0</xdr:row>
      <xdr:rowOff>57150</xdr:rowOff>
    </xdr:from>
    <xdr:to>
      <xdr:col>50</xdr:col>
      <xdr:colOff>193862</xdr:colOff>
      <xdr:row>0</xdr:row>
      <xdr:rowOff>359709</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486650" y="5715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19050</xdr:colOff>
      <xdr:row>0</xdr:row>
      <xdr:rowOff>0</xdr:rowOff>
    </xdr:from>
    <xdr:to>
      <xdr:col>2</xdr:col>
      <xdr:colOff>612775</xdr:colOff>
      <xdr:row>1</xdr:row>
      <xdr:rowOff>142875</xdr:rowOff>
    </xdr:to>
    <xdr:sp macro="" textlink="">
      <xdr:nvSpPr>
        <xdr:cNvPr id="2" name="오각형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04850" y="0"/>
          <a:ext cx="1279525" cy="352425"/>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3</xdr:col>
          <xdr:colOff>666750</xdr:colOff>
          <xdr:row>28</xdr:row>
          <xdr:rowOff>171450</xdr:rowOff>
        </xdr:from>
        <xdr:to>
          <xdr:col>7</xdr:col>
          <xdr:colOff>457200</xdr:colOff>
          <xdr:row>30</xdr:row>
          <xdr:rowOff>114300</xdr:rowOff>
        </xdr:to>
        <xdr:sp macro="" textlink="">
          <xdr:nvSpPr>
            <xdr:cNvPr id="987138" name="Button 2" hidden="1">
              <a:extLst>
                <a:ext uri="{63B3BB69-23CF-44E3-9099-C40C66FF867C}">
                  <a14:compatExt spid="_x0000_s987138"/>
                </a:ext>
                <a:ext uri="{FF2B5EF4-FFF2-40B4-BE49-F238E27FC236}">
                  <a16:creationId xmlns:a16="http://schemas.microsoft.com/office/drawing/2014/main" id="{00000000-0008-0000-0600-000001D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출력하기</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13</xdr:col>
      <xdr:colOff>28575</xdr:colOff>
      <xdr:row>0</xdr:row>
      <xdr:rowOff>0</xdr:rowOff>
    </xdr:from>
    <xdr:to>
      <xdr:col>14</xdr:col>
      <xdr:colOff>612962</xdr:colOff>
      <xdr:row>0</xdr:row>
      <xdr:rowOff>302559</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762875"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twoCellAnchor>
    <xdr:from>
      <xdr:col>1</xdr:col>
      <xdr:colOff>66675</xdr:colOff>
      <xdr:row>0</xdr:row>
      <xdr:rowOff>0</xdr:rowOff>
    </xdr:from>
    <xdr:to>
      <xdr:col>2</xdr:col>
      <xdr:colOff>651062</xdr:colOff>
      <xdr:row>0</xdr:row>
      <xdr:rowOff>302559</xdr:rowOff>
    </xdr:to>
    <xdr:sp macro="" textlink="">
      <xdr:nvSpPr>
        <xdr:cNvPr id="3" name="오각형 2">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61925"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4</xdr:col>
          <xdr:colOff>276225</xdr:colOff>
          <xdr:row>24</xdr:row>
          <xdr:rowOff>123825</xdr:rowOff>
        </xdr:from>
        <xdr:to>
          <xdr:col>8</xdr:col>
          <xdr:colOff>57150</xdr:colOff>
          <xdr:row>25</xdr:row>
          <xdr:rowOff>152400</xdr:rowOff>
        </xdr:to>
        <xdr:sp macro="" textlink="">
          <xdr:nvSpPr>
            <xdr:cNvPr id="874500" name="Button 4" hidden="1">
              <a:extLst>
                <a:ext uri="{63B3BB69-23CF-44E3-9099-C40C66FF867C}">
                  <a14:compatExt spid="_x0000_s874500"/>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주말·휴일 회의 사전 품의서 출력하기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647700</xdr:colOff>
          <xdr:row>24</xdr:row>
          <xdr:rowOff>95250</xdr:rowOff>
        </xdr:from>
        <xdr:to>
          <xdr:col>20</xdr:col>
          <xdr:colOff>428625</xdr:colOff>
          <xdr:row>25</xdr:row>
          <xdr:rowOff>123825</xdr:rowOff>
        </xdr:to>
        <xdr:sp macro="" textlink="">
          <xdr:nvSpPr>
            <xdr:cNvPr id="874501" name="Button 5" hidden="1">
              <a:extLst>
                <a:ext uri="{63B3BB69-23CF-44E3-9099-C40C66FF867C}">
                  <a14:compatExt spid="_x0000_s874501"/>
                </a:ext>
                <a:ext uri="{FF2B5EF4-FFF2-40B4-BE49-F238E27FC236}">
                  <a16:creationId xmlns:a16="http://schemas.microsoft.com/office/drawing/2014/main" id="{00000000-0008-0000-0C00-000003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참석자 서명부 출력하기</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1</xdr:col>
      <xdr:colOff>19050</xdr:colOff>
      <xdr:row>0</xdr:row>
      <xdr:rowOff>0</xdr:rowOff>
    </xdr:from>
    <xdr:to>
      <xdr:col>2</xdr:col>
      <xdr:colOff>612775</xdr:colOff>
      <xdr:row>1</xdr:row>
      <xdr:rowOff>142875</xdr:rowOff>
    </xdr:to>
    <xdr:sp macro="" textlink="">
      <xdr:nvSpPr>
        <xdr:cNvPr id="2" name="오각형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14300" y="0"/>
          <a:ext cx="1279525" cy="352425"/>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4</xdr:col>
          <xdr:colOff>57150</xdr:colOff>
          <xdr:row>24</xdr:row>
          <xdr:rowOff>114300</xdr:rowOff>
        </xdr:from>
        <xdr:to>
          <xdr:col>7</xdr:col>
          <xdr:colOff>523875</xdr:colOff>
          <xdr:row>26</xdr:row>
          <xdr:rowOff>57150</xdr:rowOff>
        </xdr:to>
        <xdr:sp macro="" textlink="">
          <xdr:nvSpPr>
            <xdr:cNvPr id="882690" name="Button 2" hidden="1">
              <a:extLst>
                <a:ext uri="{63B3BB69-23CF-44E3-9099-C40C66FF867C}">
                  <a14:compatExt spid="_x0000_s882690"/>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출력하기</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2</xdr:col>
      <xdr:colOff>9526</xdr:colOff>
      <xdr:row>47</xdr:row>
      <xdr:rowOff>66675</xdr:rowOff>
    </xdr:from>
    <xdr:to>
      <xdr:col>50</xdr:col>
      <xdr:colOff>66676</xdr:colOff>
      <xdr:row>50</xdr:row>
      <xdr:rowOff>88628</xdr:rowOff>
    </xdr:to>
    <xdr:sp macro="" textlink="">
      <xdr:nvSpPr>
        <xdr:cNvPr id="22" name="직사각형 21">
          <a:extLst>
            <a:ext uri="{FF2B5EF4-FFF2-40B4-BE49-F238E27FC236}">
              <a16:creationId xmlns:a16="http://schemas.microsoft.com/office/drawing/2014/main" id="{00000000-0008-0000-2000-000016000000}"/>
            </a:ext>
          </a:extLst>
        </xdr:cNvPr>
        <xdr:cNvSpPr/>
      </xdr:nvSpPr>
      <xdr:spPr bwMode="auto">
        <a:xfrm>
          <a:off x="314326" y="12725400"/>
          <a:ext cx="7372350" cy="650603"/>
        </a:xfrm>
        <a:prstGeom prst="rect">
          <a:avLst/>
        </a:prstGeom>
        <a:ln>
          <a:solidFill>
            <a:srgbClr val="3399FF"/>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endParaRPr lang="ko-KR" altLang="en-US" sz="1050"/>
        </a:p>
      </xdr:txBody>
    </xdr:sp>
    <xdr:clientData/>
  </xdr:twoCellAnchor>
  <xdr:twoCellAnchor>
    <xdr:from>
      <xdr:col>3</xdr:col>
      <xdr:colOff>8693</xdr:colOff>
      <xdr:row>47</xdr:row>
      <xdr:rowOff>85725</xdr:rowOff>
    </xdr:from>
    <xdr:to>
      <xdr:col>49</xdr:col>
      <xdr:colOff>86486</xdr:colOff>
      <xdr:row>50</xdr:row>
      <xdr:rowOff>107677</xdr:rowOff>
    </xdr:to>
    <xdr:grpSp>
      <xdr:nvGrpSpPr>
        <xdr:cNvPr id="27" name="그룹 26">
          <a:extLst>
            <a:ext uri="{FF2B5EF4-FFF2-40B4-BE49-F238E27FC236}">
              <a16:creationId xmlns:a16="http://schemas.microsoft.com/office/drawing/2014/main" id="{00000000-0008-0000-2000-00001B000000}"/>
            </a:ext>
          </a:extLst>
        </xdr:cNvPr>
        <xdr:cNvGrpSpPr/>
      </xdr:nvGrpSpPr>
      <xdr:grpSpPr>
        <a:xfrm>
          <a:off x="465893" y="12706350"/>
          <a:ext cx="7088193" cy="650602"/>
          <a:chOff x="465893" y="12744450"/>
          <a:chExt cx="7088193" cy="650602"/>
        </a:xfrm>
      </xdr:grpSpPr>
      <xdr:sp macro="" textlink="">
        <xdr:nvSpPr>
          <xdr:cNvPr id="23" name="TextBox 22">
            <a:extLst>
              <a:ext uri="{FF2B5EF4-FFF2-40B4-BE49-F238E27FC236}">
                <a16:creationId xmlns:a16="http://schemas.microsoft.com/office/drawing/2014/main" id="{00000000-0008-0000-2000-000017000000}"/>
              </a:ext>
            </a:extLst>
          </xdr:cNvPr>
          <xdr:cNvSpPr txBox="1"/>
        </xdr:nvSpPr>
        <xdr:spPr>
          <a:xfrm>
            <a:off x="465893" y="12744450"/>
            <a:ext cx="1157706" cy="650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ko-KR" altLang="en-US" sz="1000">
                <a:solidFill>
                  <a:schemeClr val="tx1"/>
                </a:solidFill>
                <a:latin typeface="맑은 고딕" pitchFamily="50" charset="-127"/>
                <a:ea typeface="맑은 고딕" pitchFamily="50" charset="-127"/>
                <a:cs typeface="+mn-cs"/>
              </a:rPr>
              <a:t>외부전문기술</a:t>
            </a:r>
            <a:endParaRPr lang="en-US" altLang="ko-KR" sz="1000">
              <a:solidFill>
                <a:schemeClr val="tx1"/>
              </a:solidFill>
              <a:latin typeface="맑은 고딕" pitchFamily="50" charset="-127"/>
              <a:ea typeface="맑은 고딕" pitchFamily="50" charset="-127"/>
              <a:cs typeface="+mn-cs"/>
            </a:endParaRPr>
          </a:p>
          <a:p>
            <a:pPr algn="ctr"/>
            <a:r>
              <a:rPr lang="ko-KR" altLang="en-US" sz="1000">
                <a:solidFill>
                  <a:schemeClr val="tx1"/>
                </a:solidFill>
                <a:latin typeface="맑은 고딕" pitchFamily="50" charset="-127"/>
                <a:ea typeface="맑은 고딕" pitchFamily="50" charset="-127"/>
                <a:cs typeface="+mn-cs"/>
              </a:rPr>
              <a:t>활용비 사용비율</a:t>
            </a:r>
          </a:p>
        </xdr:txBody>
      </xdr:sp>
      <xdr:sp macro="" textlink="">
        <xdr:nvSpPr>
          <xdr:cNvPr id="24" name="TextBox 23">
            <a:extLst>
              <a:ext uri="{FF2B5EF4-FFF2-40B4-BE49-F238E27FC236}">
                <a16:creationId xmlns:a16="http://schemas.microsoft.com/office/drawing/2014/main" id="{00000000-0008-0000-2000-000018000000}"/>
              </a:ext>
            </a:extLst>
          </xdr:cNvPr>
          <xdr:cNvSpPr txBox="1"/>
        </xdr:nvSpPr>
        <xdr:spPr>
          <a:xfrm>
            <a:off x="1579292" y="12744450"/>
            <a:ext cx="312396" cy="650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altLang="ko-KR" sz="1000">
                <a:solidFill>
                  <a:schemeClr val="tx1"/>
                </a:solidFill>
                <a:latin typeface="맑은 고딕" pitchFamily="50" charset="-127"/>
                <a:ea typeface="맑은 고딕" pitchFamily="50" charset="-127"/>
                <a:cs typeface="+mn-cs"/>
              </a:rPr>
              <a:t>=</a:t>
            </a:r>
            <a:endParaRPr lang="ko-KR" altLang="en-US" sz="1000">
              <a:solidFill>
                <a:schemeClr val="tx1"/>
              </a:solidFill>
              <a:latin typeface="맑은 고딕" pitchFamily="50" charset="-127"/>
              <a:ea typeface="맑은 고딕" pitchFamily="50" charset="-127"/>
              <a:cs typeface="+mn-cs"/>
            </a:endParaRPr>
          </a:p>
        </xdr:txBody>
      </xdr:sp>
      <xdr:sp macro="" textlink="">
        <xdr:nvSpPr>
          <xdr:cNvPr id="25" name="TextBox 24">
            <a:extLst>
              <a:ext uri="{FF2B5EF4-FFF2-40B4-BE49-F238E27FC236}">
                <a16:creationId xmlns:a16="http://schemas.microsoft.com/office/drawing/2014/main" id="{00000000-0008-0000-2000-000019000000}"/>
              </a:ext>
            </a:extLst>
          </xdr:cNvPr>
          <xdr:cNvSpPr txBox="1"/>
        </xdr:nvSpPr>
        <xdr:spPr>
          <a:xfrm>
            <a:off x="2022826" y="12744450"/>
            <a:ext cx="5531260" cy="650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ko-KR" altLang="en-US" sz="1000">
                <a:solidFill>
                  <a:schemeClr val="tx1"/>
                </a:solidFill>
                <a:latin typeface="맑은 고딕" pitchFamily="50" charset="-127"/>
                <a:ea typeface="맑은 고딕" pitchFamily="50" charset="-127"/>
                <a:cs typeface="+mn-cs"/>
              </a:rPr>
              <a:t>전단계 직접비 이월금 및 해당단계 직접비 협약금액 중 외부전문기술 활용비</a:t>
            </a:r>
            <a:r>
              <a:rPr lang="ko-KR" altLang="en-US" sz="1000" baseline="0">
                <a:solidFill>
                  <a:schemeClr val="tx1"/>
                </a:solidFill>
                <a:latin typeface="맑은 고딕" pitchFamily="50" charset="-127"/>
                <a:ea typeface="맑은 고딕" pitchFamily="50" charset="-127"/>
                <a:cs typeface="+mn-cs"/>
              </a:rPr>
              <a:t> 사용 금액</a:t>
            </a:r>
            <a:endParaRPr lang="en-US" altLang="ko-KR" sz="1000" baseline="0">
              <a:solidFill>
                <a:schemeClr val="tx1"/>
              </a:solidFill>
              <a:latin typeface="맑은 고딕" pitchFamily="50" charset="-127"/>
              <a:ea typeface="맑은 고딕" pitchFamily="50" charset="-127"/>
              <a:cs typeface="+mn-cs"/>
            </a:endParaRPr>
          </a:p>
          <a:p>
            <a:pPr algn="ctr"/>
            <a:r>
              <a:rPr lang="ko-KR" altLang="en-US" sz="1000" baseline="0">
                <a:solidFill>
                  <a:schemeClr val="tx1"/>
                </a:solidFill>
                <a:latin typeface="맑은 고딕" pitchFamily="50" charset="-127"/>
                <a:ea typeface="맑은 고딕" pitchFamily="50" charset="-127"/>
                <a:cs typeface="+mn-cs"/>
              </a:rPr>
              <a:t>전단계 직접비 이월금액 </a:t>
            </a:r>
            <a:r>
              <a:rPr lang="en-US" altLang="ko-KR" sz="1000" baseline="0">
                <a:solidFill>
                  <a:schemeClr val="tx1"/>
                </a:solidFill>
                <a:latin typeface="맑은 고딕" pitchFamily="50" charset="-127"/>
                <a:ea typeface="맑은 고딕" pitchFamily="50" charset="-127"/>
                <a:cs typeface="+mn-cs"/>
              </a:rPr>
              <a:t>+ </a:t>
            </a:r>
            <a:r>
              <a:rPr lang="ko-KR" altLang="en-US" sz="1000" baseline="0">
                <a:solidFill>
                  <a:schemeClr val="tx1"/>
                </a:solidFill>
                <a:latin typeface="맑은 고딕" pitchFamily="50" charset="-127"/>
                <a:ea typeface="맑은 고딕" pitchFamily="50" charset="-127"/>
                <a:cs typeface="+mn-cs"/>
              </a:rPr>
              <a:t>해당단계 협약금액 중 직접비 총액</a:t>
            </a:r>
            <a:endParaRPr lang="ko-KR" altLang="en-US" sz="1000">
              <a:solidFill>
                <a:schemeClr val="tx1"/>
              </a:solidFill>
              <a:latin typeface="맑은 고딕" pitchFamily="50" charset="-127"/>
              <a:ea typeface="맑은 고딕" pitchFamily="50" charset="-127"/>
              <a:cs typeface="+mn-cs"/>
            </a:endParaRPr>
          </a:p>
        </xdr:txBody>
      </xdr:sp>
    </xdr:grpSp>
    <xdr:clientData/>
  </xdr:twoCellAnchor>
  <xdr:twoCellAnchor>
    <xdr:from>
      <xdr:col>13</xdr:col>
      <xdr:colOff>41626</xdr:colOff>
      <xdr:row>48</xdr:row>
      <xdr:rowOff>201476</xdr:rowOff>
    </xdr:from>
    <xdr:to>
      <xdr:col>49</xdr:col>
      <xdr:colOff>86486</xdr:colOff>
      <xdr:row>48</xdr:row>
      <xdr:rowOff>201476</xdr:rowOff>
    </xdr:to>
    <xdr:cxnSp macro="">
      <xdr:nvCxnSpPr>
        <xdr:cNvPr id="26" name="직선 연결선 25">
          <a:extLst>
            <a:ext uri="{FF2B5EF4-FFF2-40B4-BE49-F238E27FC236}">
              <a16:creationId xmlns:a16="http://schemas.microsoft.com/office/drawing/2014/main" id="{00000000-0008-0000-2000-00001A000000}"/>
            </a:ext>
          </a:extLst>
        </xdr:cNvPr>
        <xdr:cNvCxnSpPr>
          <a:stCxn id="25" idx="1"/>
          <a:endCxn id="25" idx="3"/>
        </xdr:cNvCxnSpPr>
      </xdr:nvCxnSpPr>
      <xdr:spPr bwMode="auto">
        <a:xfrm>
          <a:off x="2022826" y="13069751"/>
          <a:ext cx="5531260" cy="0"/>
        </a:xfrm>
        <a:prstGeom prst="line">
          <a:avLst/>
        </a:prstGeom>
        <a:solidFill>
          <a:srgbClr val="FFFFE1"/>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0</xdr:colOff>
      <xdr:row>55</xdr:row>
      <xdr:rowOff>57150</xdr:rowOff>
    </xdr:from>
    <xdr:to>
      <xdr:col>50</xdr:col>
      <xdr:colOff>57150</xdr:colOff>
      <xdr:row>58</xdr:row>
      <xdr:rowOff>79103</xdr:rowOff>
    </xdr:to>
    <xdr:sp macro="" textlink="">
      <xdr:nvSpPr>
        <xdr:cNvPr id="29" name="직사각형 28">
          <a:extLst>
            <a:ext uri="{FF2B5EF4-FFF2-40B4-BE49-F238E27FC236}">
              <a16:creationId xmlns:a16="http://schemas.microsoft.com/office/drawing/2014/main" id="{00000000-0008-0000-2000-00001D000000}"/>
            </a:ext>
          </a:extLst>
        </xdr:cNvPr>
        <xdr:cNvSpPr/>
      </xdr:nvSpPr>
      <xdr:spPr bwMode="auto">
        <a:xfrm>
          <a:off x="304800" y="14592300"/>
          <a:ext cx="7372350" cy="650603"/>
        </a:xfrm>
        <a:prstGeom prst="rect">
          <a:avLst/>
        </a:prstGeom>
        <a:ln>
          <a:solidFill>
            <a:srgbClr val="3399FF"/>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endParaRPr lang="ko-KR" altLang="en-US" sz="1050"/>
        </a:p>
      </xdr:txBody>
    </xdr:sp>
    <xdr:clientData/>
  </xdr:twoCellAnchor>
  <xdr:twoCellAnchor>
    <xdr:from>
      <xdr:col>3</xdr:col>
      <xdr:colOff>8693</xdr:colOff>
      <xdr:row>55</xdr:row>
      <xdr:rowOff>76200</xdr:rowOff>
    </xdr:from>
    <xdr:to>
      <xdr:col>49</xdr:col>
      <xdr:colOff>86486</xdr:colOff>
      <xdr:row>58</xdr:row>
      <xdr:rowOff>98152</xdr:rowOff>
    </xdr:to>
    <xdr:grpSp>
      <xdr:nvGrpSpPr>
        <xdr:cNvPr id="30" name="그룹 29">
          <a:extLst>
            <a:ext uri="{FF2B5EF4-FFF2-40B4-BE49-F238E27FC236}">
              <a16:creationId xmlns:a16="http://schemas.microsoft.com/office/drawing/2014/main" id="{00000000-0008-0000-2000-00001E000000}"/>
            </a:ext>
          </a:extLst>
        </xdr:cNvPr>
        <xdr:cNvGrpSpPr/>
      </xdr:nvGrpSpPr>
      <xdr:grpSpPr>
        <a:xfrm>
          <a:off x="465893" y="14792325"/>
          <a:ext cx="7088193" cy="650602"/>
          <a:chOff x="465893" y="12744450"/>
          <a:chExt cx="7088193" cy="650602"/>
        </a:xfrm>
      </xdr:grpSpPr>
      <xdr:sp macro="" textlink="">
        <xdr:nvSpPr>
          <xdr:cNvPr id="31" name="TextBox 30">
            <a:extLst>
              <a:ext uri="{FF2B5EF4-FFF2-40B4-BE49-F238E27FC236}">
                <a16:creationId xmlns:a16="http://schemas.microsoft.com/office/drawing/2014/main" id="{00000000-0008-0000-2000-00001F000000}"/>
              </a:ext>
            </a:extLst>
          </xdr:cNvPr>
          <xdr:cNvSpPr txBox="1"/>
        </xdr:nvSpPr>
        <xdr:spPr>
          <a:xfrm>
            <a:off x="465893" y="12744450"/>
            <a:ext cx="1157706" cy="650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ko-KR" altLang="en-US" sz="1000">
                <a:solidFill>
                  <a:schemeClr val="tx1"/>
                </a:solidFill>
                <a:latin typeface="맑은 고딕" pitchFamily="50" charset="-127"/>
                <a:ea typeface="맑은 고딕" pitchFamily="50" charset="-127"/>
                <a:cs typeface="+mn-cs"/>
              </a:rPr>
              <a:t>외부전문기술</a:t>
            </a:r>
            <a:endParaRPr lang="en-US" altLang="ko-KR" sz="1000">
              <a:solidFill>
                <a:schemeClr val="tx1"/>
              </a:solidFill>
              <a:latin typeface="맑은 고딕" pitchFamily="50" charset="-127"/>
              <a:ea typeface="맑은 고딕" pitchFamily="50" charset="-127"/>
              <a:cs typeface="+mn-cs"/>
            </a:endParaRPr>
          </a:p>
          <a:p>
            <a:pPr algn="ctr"/>
            <a:r>
              <a:rPr lang="ko-KR" altLang="en-US" sz="1000">
                <a:solidFill>
                  <a:schemeClr val="tx1"/>
                </a:solidFill>
                <a:latin typeface="맑은 고딕" pitchFamily="50" charset="-127"/>
                <a:ea typeface="맑은 고딕" pitchFamily="50" charset="-127"/>
                <a:cs typeface="+mn-cs"/>
              </a:rPr>
              <a:t>활용비 사용비율</a:t>
            </a:r>
          </a:p>
        </xdr:txBody>
      </xdr:sp>
      <xdr:sp macro="" textlink="">
        <xdr:nvSpPr>
          <xdr:cNvPr id="32" name="TextBox 31">
            <a:extLst>
              <a:ext uri="{FF2B5EF4-FFF2-40B4-BE49-F238E27FC236}">
                <a16:creationId xmlns:a16="http://schemas.microsoft.com/office/drawing/2014/main" id="{00000000-0008-0000-2000-000020000000}"/>
              </a:ext>
            </a:extLst>
          </xdr:cNvPr>
          <xdr:cNvSpPr txBox="1"/>
        </xdr:nvSpPr>
        <xdr:spPr>
          <a:xfrm>
            <a:off x="1579292" y="12744450"/>
            <a:ext cx="312396" cy="650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altLang="ko-KR" sz="1000">
                <a:solidFill>
                  <a:schemeClr val="tx1"/>
                </a:solidFill>
                <a:latin typeface="맑은 고딕" pitchFamily="50" charset="-127"/>
                <a:ea typeface="맑은 고딕" pitchFamily="50" charset="-127"/>
                <a:cs typeface="+mn-cs"/>
              </a:rPr>
              <a:t>=</a:t>
            </a:r>
            <a:endParaRPr lang="ko-KR" altLang="en-US" sz="1000">
              <a:solidFill>
                <a:schemeClr val="tx1"/>
              </a:solidFill>
              <a:latin typeface="맑은 고딕" pitchFamily="50" charset="-127"/>
              <a:ea typeface="맑은 고딕" pitchFamily="50" charset="-127"/>
              <a:cs typeface="+mn-cs"/>
            </a:endParaRPr>
          </a:p>
        </xdr:txBody>
      </xdr:sp>
      <xdr:sp macro="" textlink="">
        <xdr:nvSpPr>
          <xdr:cNvPr id="33" name="TextBox 32">
            <a:extLst>
              <a:ext uri="{FF2B5EF4-FFF2-40B4-BE49-F238E27FC236}">
                <a16:creationId xmlns:a16="http://schemas.microsoft.com/office/drawing/2014/main" id="{00000000-0008-0000-2000-000021000000}"/>
              </a:ext>
            </a:extLst>
          </xdr:cNvPr>
          <xdr:cNvSpPr txBox="1"/>
        </xdr:nvSpPr>
        <xdr:spPr>
          <a:xfrm>
            <a:off x="2022826" y="12744450"/>
            <a:ext cx="5531260" cy="650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ko-KR" altLang="en-US" sz="1000">
                <a:solidFill>
                  <a:schemeClr val="tx1"/>
                </a:solidFill>
                <a:latin typeface="맑은 고딕" pitchFamily="50" charset="-127"/>
                <a:ea typeface="맑은 고딕" pitchFamily="50" charset="-127"/>
                <a:cs typeface="+mn-cs"/>
              </a:rPr>
              <a:t>해당단계 직접비 협약금액 중 외부전문기술 활용비 사용금액</a:t>
            </a:r>
            <a:endParaRPr lang="en-US" altLang="ko-KR" sz="1000">
              <a:solidFill>
                <a:schemeClr val="tx1"/>
              </a:solidFill>
              <a:latin typeface="맑은 고딕" pitchFamily="50" charset="-127"/>
              <a:ea typeface="맑은 고딕" pitchFamily="50" charset="-127"/>
              <a:cs typeface="+mn-cs"/>
            </a:endParaRPr>
          </a:p>
          <a:p>
            <a:pPr algn="ctr"/>
            <a:r>
              <a:rPr lang="ko-KR" altLang="en-US" sz="1000" baseline="0">
                <a:solidFill>
                  <a:schemeClr val="tx1"/>
                </a:solidFill>
                <a:latin typeface="맑은 고딕" pitchFamily="50" charset="-127"/>
                <a:ea typeface="맑은 고딕" pitchFamily="50" charset="-127"/>
                <a:cs typeface="+mn-cs"/>
              </a:rPr>
              <a:t>해당단계 협약금액 중 직접비 총액</a:t>
            </a:r>
            <a:endParaRPr lang="ko-KR" altLang="en-US" sz="1000">
              <a:solidFill>
                <a:schemeClr val="tx1"/>
              </a:solidFill>
              <a:latin typeface="맑은 고딕" pitchFamily="50" charset="-127"/>
              <a:ea typeface="맑은 고딕" pitchFamily="50" charset="-127"/>
              <a:cs typeface="+mn-cs"/>
            </a:endParaRPr>
          </a:p>
        </xdr:txBody>
      </xdr:sp>
    </xdr:grpSp>
    <xdr:clientData/>
  </xdr:twoCellAnchor>
  <xdr:twoCellAnchor>
    <xdr:from>
      <xdr:col>13</xdr:col>
      <xdr:colOff>41626</xdr:colOff>
      <xdr:row>56</xdr:row>
      <xdr:rowOff>201476</xdr:rowOff>
    </xdr:from>
    <xdr:to>
      <xdr:col>49</xdr:col>
      <xdr:colOff>86486</xdr:colOff>
      <xdr:row>56</xdr:row>
      <xdr:rowOff>201476</xdr:rowOff>
    </xdr:to>
    <xdr:cxnSp macro="">
      <xdr:nvCxnSpPr>
        <xdr:cNvPr id="34" name="직선 연결선 33">
          <a:extLst>
            <a:ext uri="{FF2B5EF4-FFF2-40B4-BE49-F238E27FC236}">
              <a16:creationId xmlns:a16="http://schemas.microsoft.com/office/drawing/2014/main" id="{00000000-0008-0000-2000-000022000000}"/>
            </a:ext>
          </a:extLst>
        </xdr:cNvPr>
        <xdr:cNvCxnSpPr/>
      </xdr:nvCxnSpPr>
      <xdr:spPr bwMode="auto">
        <a:xfrm>
          <a:off x="2022826" y="14946176"/>
          <a:ext cx="5531260" cy="0"/>
        </a:xfrm>
        <a:prstGeom prst="line">
          <a:avLst/>
        </a:prstGeom>
        <a:solidFill>
          <a:srgbClr val="FFFFE1"/>
        </a:solidFill>
        <a:ln w="9525" cap="flat" cmpd="sng" algn="ctr">
          <a:solidFill>
            <a:srgbClr val="000000"/>
          </a:solidFill>
          <a:prstDash val="solid"/>
          <a:round/>
          <a:headEnd type="none" w="med" len="med"/>
          <a:tailEnd type="none" w="med" len="med"/>
        </a:ln>
        <a:effectLst/>
      </xdr:spPr>
    </xdr:cxnSp>
    <xdr:clientData/>
  </xdr:twoCellAnchor>
  <xdr:twoCellAnchor>
    <xdr:from>
      <xdr:col>51</xdr:col>
      <xdr:colOff>0</xdr:colOff>
      <xdr:row>0</xdr:row>
      <xdr:rowOff>0</xdr:rowOff>
    </xdr:from>
    <xdr:to>
      <xdr:col>52</xdr:col>
      <xdr:colOff>508187</xdr:colOff>
      <xdr:row>1</xdr:row>
      <xdr:rowOff>83484</xdr:rowOff>
    </xdr:to>
    <xdr:sp macro="" textlink="">
      <xdr:nvSpPr>
        <xdr:cNvPr id="14"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77240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457200</xdr:colOff>
          <xdr:row>25</xdr:row>
          <xdr:rowOff>180975</xdr:rowOff>
        </xdr:from>
        <xdr:to>
          <xdr:col>6</xdr:col>
          <xdr:colOff>657225</xdr:colOff>
          <xdr:row>27</xdr:row>
          <xdr:rowOff>19050</xdr:rowOff>
        </xdr:to>
        <xdr:sp macro="" textlink="">
          <xdr:nvSpPr>
            <xdr:cNvPr id="876545" name="Check Box 1" hidden="1">
              <a:extLst>
                <a:ext uri="{63B3BB69-23CF-44E3-9099-C40C66FF867C}">
                  <a14:compatExt spid="_x0000_s876545"/>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26</xdr:row>
          <xdr:rowOff>190500</xdr:rowOff>
        </xdr:from>
        <xdr:to>
          <xdr:col>6</xdr:col>
          <xdr:colOff>657225</xdr:colOff>
          <xdr:row>28</xdr:row>
          <xdr:rowOff>28575</xdr:rowOff>
        </xdr:to>
        <xdr:sp macro="" textlink="">
          <xdr:nvSpPr>
            <xdr:cNvPr id="876546" name="Check Box 2" hidden="1">
              <a:extLst>
                <a:ext uri="{63B3BB69-23CF-44E3-9099-C40C66FF867C}">
                  <a14:compatExt spid="_x0000_s876546"/>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25</xdr:row>
          <xdr:rowOff>180975</xdr:rowOff>
        </xdr:from>
        <xdr:to>
          <xdr:col>6</xdr:col>
          <xdr:colOff>657225</xdr:colOff>
          <xdr:row>27</xdr:row>
          <xdr:rowOff>19050</xdr:rowOff>
        </xdr:to>
        <xdr:sp macro="" textlink="">
          <xdr:nvSpPr>
            <xdr:cNvPr id="876547" name="Check Box 3" hidden="1">
              <a:extLst>
                <a:ext uri="{63B3BB69-23CF-44E3-9099-C40C66FF867C}">
                  <a14:compatExt spid="_x0000_s8765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26</xdr:row>
          <xdr:rowOff>190500</xdr:rowOff>
        </xdr:from>
        <xdr:to>
          <xdr:col>6</xdr:col>
          <xdr:colOff>657225</xdr:colOff>
          <xdr:row>28</xdr:row>
          <xdr:rowOff>28575</xdr:rowOff>
        </xdr:to>
        <xdr:sp macro="" textlink="">
          <xdr:nvSpPr>
            <xdr:cNvPr id="876548" name="Check Box 4" hidden="1">
              <a:extLst>
                <a:ext uri="{63B3BB69-23CF-44E3-9099-C40C66FF867C}">
                  <a14:compatExt spid="_x0000_s876548"/>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171450</xdr:rowOff>
        </xdr:from>
        <xdr:to>
          <xdr:col>11</xdr:col>
          <xdr:colOff>57150</xdr:colOff>
          <xdr:row>27</xdr:row>
          <xdr:rowOff>9525</xdr:rowOff>
        </xdr:to>
        <xdr:sp macro="" textlink="">
          <xdr:nvSpPr>
            <xdr:cNvPr id="876549" name="Check Box 5" hidden="1">
              <a:extLst>
                <a:ext uri="{63B3BB69-23CF-44E3-9099-C40C66FF867C}">
                  <a14:compatExt spid="_x0000_s876549"/>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190500</xdr:rowOff>
        </xdr:from>
        <xdr:to>
          <xdr:col>11</xdr:col>
          <xdr:colOff>57150</xdr:colOff>
          <xdr:row>28</xdr:row>
          <xdr:rowOff>28575</xdr:rowOff>
        </xdr:to>
        <xdr:sp macro="" textlink="">
          <xdr:nvSpPr>
            <xdr:cNvPr id="876550" name="Check Box 6" hidden="1">
              <a:extLst>
                <a:ext uri="{63B3BB69-23CF-44E3-9099-C40C66FF867C}">
                  <a14:compatExt spid="_x0000_s876550"/>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561975</xdr:colOff>
          <xdr:row>27</xdr:row>
          <xdr:rowOff>171450</xdr:rowOff>
        </xdr:from>
        <xdr:to>
          <xdr:col>30</xdr:col>
          <xdr:colOff>762000</xdr:colOff>
          <xdr:row>29</xdr:row>
          <xdr:rowOff>0</xdr:rowOff>
        </xdr:to>
        <xdr:sp macro="" textlink="">
          <xdr:nvSpPr>
            <xdr:cNvPr id="876551" name="Check Box 7" hidden="1">
              <a:extLst>
                <a:ext uri="{63B3BB69-23CF-44E3-9099-C40C66FF867C}">
                  <a14:compatExt spid="_x0000_s876551"/>
                </a:ext>
                <a:ext uri="{FF2B5EF4-FFF2-40B4-BE49-F238E27FC236}">
                  <a16:creationId xmlns:a16="http://schemas.microsoft.com/office/drawing/2014/main" id="{00000000-0008-0000-0A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561975</xdr:colOff>
          <xdr:row>26</xdr:row>
          <xdr:rowOff>171450</xdr:rowOff>
        </xdr:from>
        <xdr:to>
          <xdr:col>30</xdr:col>
          <xdr:colOff>762000</xdr:colOff>
          <xdr:row>28</xdr:row>
          <xdr:rowOff>0</xdr:rowOff>
        </xdr:to>
        <xdr:sp macro="" textlink="">
          <xdr:nvSpPr>
            <xdr:cNvPr id="876552" name="Check Box 8" hidden="1">
              <a:extLst>
                <a:ext uri="{63B3BB69-23CF-44E3-9099-C40C66FF867C}">
                  <a14:compatExt spid="_x0000_s876552"/>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190500</xdr:rowOff>
        </xdr:from>
        <xdr:to>
          <xdr:col>30</xdr:col>
          <xdr:colOff>19050</xdr:colOff>
          <xdr:row>28</xdr:row>
          <xdr:rowOff>28575</xdr:rowOff>
        </xdr:to>
        <xdr:sp macro="" textlink="">
          <xdr:nvSpPr>
            <xdr:cNvPr id="876553" name="Check Box 9" hidden="1">
              <a:extLst>
                <a:ext uri="{63B3BB69-23CF-44E3-9099-C40C66FF867C}">
                  <a14:compatExt spid="_x0000_s876553"/>
                </a:ext>
                <a:ext uri="{FF2B5EF4-FFF2-40B4-BE49-F238E27FC236}">
                  <a16:creationId xmlns:a16="http://schemas.microsoft.com/office/drawing/2014/main" id="{00000000-0008-0000-0A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180975</xdr:rowOff>
        </xdr:from>
        <xdr:to>
          <xdr:col>30</xdr:col>
          <xdr:colOff>19050</xdr:colOff>
          <xdr:row>29</xdr:row>
          <xdr:rowOff>19050</xdr:rowOff>
        </xdr:to>
        <xdr:sp macro="" textlink="">
          <xdr:nvSpPr>
            <xdr:cNvPr id="876554" name="Check Box 10" hidden="1">
              <a:extLst>
                <a:ext uri="{63B3BB69-23CF-44E3-9099-C40C66FF867C}">
                  <a14:compatExt spid="_x0000_s876554"/>
                </a:ext>
                <a:ext uri="{FF2B5EF4-FFF2-40B4-BE49-F238E27FC236}">
                  <a16:creationId xmlns:a16="http://schemas.microsoft.com/office/drawing/2014/main" id="{00000000-0008-0000-0A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523875</xdr:colOff>
          <xdr:row>35</xdr:row>
          <xdr:rowOff>19050</xdr:rowOff>
        </xdr:from>
        <xdr:to>
          <xdr:col>30</xdr:col>
          <xdr:colOff>723900</xdr:colOff>
          <xdr:row>35</xdr:row>
          <xdr:rowOff>285750</xdr:rowOff>
        </xdr:to>
        <xdr:sp macro="" textlink="">
          <xdr:nvSpPr>
            <xdr:cNvPr id="876555" name="Check Box 11" hidden="1">
              <a:extLst>
                <a:ext uri="{63B3BB69-23CF-44E3-9099-C40C66FF867C}">
                  <a14:compatExt spid="_x0000_s876555"/>
                </a:ext>
                <a:ext uri="{FF2B5EF4-FFF2-40B4-BE49-F238E27FC236}">
                  <a16:creationId xmlns:a16="http://schemas.microsoft.com/office/drawing/2014/main" id="{00000000-0008-0000-0A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828675</xdr:colOff>
          <xdr:row>35</xdr:row>
          <xdr:rowOff>19050</xdr:rowOff>
        </xdr:from>
        <xdr:to>
          <xdr:col>29</xdr:col>
          <xdr:colOff>171450</xdr:colOff>
          <xdr:row>35</xdr:row>
          <xdr:rowOff>285750</xdr:rowOff>
        </xdr:to>
        <xdr:sp macro="" textlink="">
          <xdr:nvSpPr>
            <xdr:cNvPr id="876556" name="Check Box 12" hidden="1">
              <a:extLst>
                <a:ext uri="{63B3BB69-23CF-44E3-9099-C40C66FF867C}">
                  <a14:compatExt spid="_x0000_s876556"/>
                </a:ext>
                <a:ext uri="{FF2B5EF4-FFF2-40B4-BE49-F238E27FC236}">
                  <a16:creationId xmlns:a16="http://schemas.microsoft.com/office/drawing/2014/main" id="{00000000-0008-0000-0A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0</xdr:row>
      <xdr:rowOff>0</xdr:rowOff>
    </xdr:from>
    <xdr:to>
      <xdr:col>21</xdr:col>
      <xdr:colOff>70037</xdr:colOff>
      <xdr:row>0</xdr:row>
      <xdr:rowOff>302559</xdr:rowOff>
    </xdr:to>
    <xdr:sp macro="" textlink="">
      <xdr:nvSpPr>
        <xdr:cNvPr id="14" name="오각형 3">
          <a:hlinkClick xmlns:r="http://schemas.openxmlformats.org/officeDocument/2006/relationships" r:id="rId1"/>
          <a:extLst>
            <a:ext uri="{FF2B5EF4-FFF2-40B4-BE49-F238E27FC236}">
              <a16:creationId xmlns:a16="http://schemas.microsoft.com/office/drawing/2014/main" id="{00000000-0008-0000-0A00-000014000000}"/>
            </a:ext>
          </a:extLst>
        </xdr:cNvPr>
        <xdr:cNvSpPr/>
      </xdr:nvSpPr>
      <xdr:spPr>
        <a:xfrm>
          <a:off x="16392525"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twoCellAnchor>
    <xdr:from>
      <xdr:col>1</xdr:col>
      <xdr:colOff>0</xdr:colOff>
      <xdr:row>0</xdr:row>
      <xdr:rowOff>0</xdr:rowOff>
    </xdr:from>
    <xdr:to>
      <xdr:col>2</xdr:col>
      <xdr:colOff>41462</xdr:colOff>
      <xdr:row>0</xdr:row>
      <xdr:rowOff>302559</xdr:rowOff>
    </xdr:to>
    <xdr:sp macro="" textlink="">
      <xdr:nvSpPr>
        <xdr:cNvPr id="15" name="오각형 3">
          <a:hlinkClick xmlns:r="http://schemas.openxmlformats.org/officeDocument/2006/relationships" r:id="rId1"/>
          <a:extLst>
            <a:ext uri="{FF2B5EF4-FFF2-40B4-BE49-F238E27FC236}">
              <a16:creationId xmlns:a16="http://schemas.microsoft.com/office/drawing/2014/main" id="{00000000-0008-0000-0A00-000016000000}"/>
            </a:ext>
          </a:extLst>
        </xdr:cNvPr>
        <xdr:cNvSpPr/>
      </xdr:nvSpPr>
      <xdr:spPr>
        <a:xfrm>
          <a:off x="9525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editAs="oneCell">
        <xdr:from>
          <xdr:col>6</xdr:col>
          <xdr:colOff>428625</xdr:colOff>
          <xdr:row>33</xdr:row>
          <xdr:rowOff>238125</xdr:rowOff>
        </xdr:from>
        <xdr:to>
          <xdr:col>6</xdr:col>
          <xdr:colOff>628650</xdr:colOff>
          <xdr:row>34</xdr:row>
          <xdr:rowOff>247650</xdr:rowOff>
        </xdr:to>
        <xdr:sp macro="" textlink="">
          <xdr:nvSpPr>
            <xdr:cNvPr id="876559" name="Check Box 15" hidden="1">
              <a:extLst>
                <a:ext uri="{63B3BB69-23CF-44E3-9099-C40C66FF867C}">
                  <a14:compatExt spid="_x0000_s876559"/>
                </a:ext>
                <a:ext uri="{FF2B5EF4-FFF2-40B4-BE49-F238E27FC236}">
                  <a16:creationId xmlns:a16="http://schemas.microsoft.com/office/drawing/2014/main" id="{00000000-0008-0000-0A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228600</xdr:rowOff>
        </xdr:from>
        <xdr:to>
          <xdr:col>11</xdr:col>
          <xdr:colOff>28575</xdr:colOff>
          <xdr:row>34</xdr:row>
          <xdr:rowOff>238125</xdr:rowOff>
        </xdr:to>
        <xdr:sp macro="" textlink="">
          <xdr:nvSpPr>
            <xdr:cNvPr id="876560" name="Check Box 16" hidden="1">
              <a:extLst>
                <a:ext uri="{63B3BB69-23CF-44E3-9099-C40C66FF867C}">
                  <a14:compatExt spid="_x0000_s876560"/>
                </a:ext>
                <a:ext uri="{FF2B5EF4-FFF2-40B4-BE49-F238E27FC236}">
                  <a16:creationId xmlns:a16="http://schemas.microsoft.com/office/drawing/2014/main" id="{00000000-0008-0000-0A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43</xdr:row>
          <xdr:rowOff>152400</xdr:rowOff>
        </xdr:from>
        <xdr:to>
          <xdr:col>7</xdr:col>
          <xdr:colOff>85725</xdr:colOff>
          <xdr:row>45</xdr:row>
          <xdr:rowOff>95250</xdr:rowOff>
        </xdr:to>
        <xdr:sp macro="" textlink="">
          <xdr:nvSpPr>
            <xdr:cNvPr id="876564" name="Button 20" hidden="1">
              <a:extLst>
                <a:ext uri="{63B3BB69-23CF-44E3-9099-C40C66FF867C}">
                  <a14:compatExt spid="_x0000_s876564"/>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전문가활용내역서 국문 출력하기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9525</xdr:colOff>
          <xdr:row>43</xdr:row>
          <xdr:rowOff>114300</xdr:rowOff>
        </xdr:from>
        <xdr:to>
          <xdr:col>26</xdr:col>
          <xdr:colOff>704850</xdr:colOff>
          <xdr:row>45</xdr:row>
          <xdr:rowOff>57150</xdr:rowOff>
        </xdr:to>
        <xdr:sp macro="" textlink="">
          <xdr:nvSpPr>
            <xdr:cNvPr id="876566" name="Button 22" hidden="1">
              <a:extLst>
                <a:ext uri="{63B3BB69-23CF-44E3-9099-C40C66FF867C}">
                  <a14:compatExt spid="_x0000_s876566"/>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영문 출력하기</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49</xdr:col>
      <xdr:colOff>19050</xdr:colOff>
      <xdr:row>0</xdr:row>
      <xdr:rowOff>47625</xdr:rowOff>
    </xdr:from>
    <xdr:to>
      <xdr:col>50</xdr:col>
      <xdr:colOff>365312</xdr:colOff>
      <xdr:row>0</xdr:row>
      <xdr:rowOff>350184</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7486650" y="47625"/>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146237</xdr:colOff>
      <xdr:row>0</xdr:row>
      <xdr:rowOff>302559</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9525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3</xdr:col>
          <xdr:colOff>19050</xdr:colOff>
          <xdr:row>35</xdr:row>
          <xdr:rowOff>142875</xdr:rowOff>
        </xdr:from>
        <xdr:to>
          <xdr:col>6</xdr:col>
          <xdr:colOff>428625</xdr:colOff>
          <xdr:row>37</xdr:row>
          <xdr:rowOff>85725</xdr:rowOff>
        </xdr:to>
        <xdr:sp macro="" textlink="">
          <xdr:nvSpPr>
            <xdr:cNvPr id="875522" name="Button 2" hidden="1">
              <a:extLst>
                <a:ext uri="{63B3BB69-23CF-44E3-9099-C40C66FF867C}">
                  <a14:compatExt spid="_x0000_s875522"/>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연구수당 기여도평가서 출력하기</a:t>
              </a:r>
            </a:p>
          </xdr:txBody>
        </xdr:sp>
        <xdr:clientData fPrintsWithSheet="0"/>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508187</xdr:colOff>
      <xdr:row>0</xdr:row>
      <xdr:rowOff>350184</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8439150" y="47625"/>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19050</xdr:colOff>
      <xdr:row>0</xdr:row>
      <xdr:rowOff>38100</xdr:rowOff>
    </xdr:from>
    <xdr:to>
      <xdr:col>2</xdr:col>
      <xdr:colOff>260537</xdr:colOff>
      <xdr:row>1</xdr:row>
      <xdr:rowOff>131109</xdr:rowOff>
    </xdr:to>
    <xdr:sp macro="" textlink="">
      <xdr:nvSpPr>
        <xdr:cNvPr id="5" name="오각형 3">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114300" y="3810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3</xdr:col>
          <xdr:colOff>57150</xdr:colOff>
          <xdr:row>31</xdr:row>
          <xdr:rowOff>114300</xdr:rowOff>
        </xdr:from>
        <xdr:to>
          <xdr:col>6</xdr:col>
          <xdr:colOff>523875</xdr:colOff>
          <xdr:row>33</xdr:row>
          <xdr:rowOff>57150</xdr:rowOff>
        </xdr:to>
        <xdr:sp macro="" textlink="">
          <xdr:nvSpPr>
            <xdr:cNvPr id="877570" name="Button 2" hidden="1">
              <a:extLst>
                <a:ext uri="{63B3BB69-23CF-44E3-9099-C40C66FF867C}">
                  <a14:compatExt spid="_x0000_s877570"/>
                </a:ext>
                <a:ext uri="{FF2B5EF4-FFF2-40B4-BE49-F238E27FC236}">
                  <a16:creationId xmlns:a16="http://schemas.microsoft.com/office/drawing/2014/main" id="{00000000-0008-0000-0B00-000001B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출력하기</a:t>
              </a:r>
            </a:p>
          </xdr:txBody>
        </xdr:sp>
        <xdr:clientData fPrintsWithSheet="0"/>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15</xdr:row>
          <xdr:rowOff>76200</xdr:rowOff>
        </xdr:from>
        <xdr:to>
          <xdr:col>2</xdr:col>
          <xdr:colOff>723900</xdr:colOff>
          <xdr:row>15</xdr:row>
          <xdr:rowOff>247650</xdr:rowOff>
        </xdr:to>
        <xdr:sp macro="" textlink="">
          <xdr:nvSpPr>
            <xdr:cNvPr id="996356" name="Check Box 4" hidden="1">
              <a:extLst>
                <a:ext uri="{63B3BB69-23CF-44E3-9099-C40C66FF867C}">
                  <a14:compatExt spid="_x0000_s996356"/>
                </a:ext>
                <a:ext uri="{FF2B5EF4-FFF2-40B4-BE49-F238E27FC236}">
                  <a16:creationId xmlns:a16="http://schemas.microsoft.com/office/drawing/2014/main" id="{00000000-0008-0000-0F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xdr:row>
          <xdr:rowOff>66675</xdr:rowOff>
        </xdr:from>
        <xdr:to>
          <xdr:col>10</xdr:col>
          <xdr:colOff>171450</xdr:colOff>
          <xdr:row>15</xdr:row>
          <xdr:rowOff>238125</xdr:rowOff>
        </xdr:to>
        <xdr:sp macro="" textlink="">
          <xdr:nvSpPr>
            <xdr:cNvPr id="996357" name="Check Box 5" hidden="1">
              <a:extLst>
                <a:ext uri="{63B3BB69-23CF-44E3-9099-C40C66FF867C}">
                  <a14:compatExt spid="_x0000_s996357"/>
                </a:ext>
                <a:ext uri="{FF2B5EF4-FFF2-40B4-BE49-F238E27FC236}">
                  <a16:creationId xmlns:a16="http://schemas.microsoft.com/office/drawing/2014/main" id="{00000000-0008-0000-0F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76200</xdr:rowOff>
        </xdr:from>
        <xdr:to>
          <xdr:col>6</xdr:col>
          <xdr:colOff>114300</xdr:colOff>
          <xdr:row>15</xdr:row>
          <xdr:rowOff>238125</xdr:rowOff>
        </xdr:to>
        <xdr:sp macro="" textlink="">
          <xdr:nvSpPr>
            <xdr:cNvPr id="996358" name="Check Box 6" hidden="1">
              <a:extLst>
                <a:ext uri="{63B3BB69-23CF-44E3-9099-C40C66FF867C}">
                  <a14:compatExt spid="_x0000_s996358"/>
                </a:ext>
                <a:ext uri="{FF2B5EF4-FFF2-40B4-BE49-F238E27FC236}">
                  <a16:creationId xmlns:a16="http://schemas.microsoft.com/office/drawing/2014/main" id="{00000000-0008-0000-0F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428625</xdr:colOff>
          <xdr:row>15</xdr:row>
          <xdr:rowOff>66675</xdr:rowOff>
        </xdr:from>
        <xdr:to>
          <xdr:col>16</xdr:col>
          <xdr:colOff>638175</xdr:colOff>
          <xdr:row>15</xdr:row>
          <xdr:rowOff>238125</xdr:rowOff>
        </xdr:to>
        <xdr:sp macro="" textlink="">
          <xdr:nvSpPr>
            <xdr:cNvPr id="996359" name="Check Box 7" hidden="1">
              <a:extLst>
                <a:ext uri="{63B3BB69-23CF-44E3-9099-C40C66FF867C}">
                  <a14:compatExt spid="_x0000_s996359"/>
                </a:ext>
                <a:ext uri="{FF2B5EF4-FFF2-40B4-BE49-F238E27FC236}">
                  <a16:creationId xmlns:a16="http://schemas.microsoft.com/office/drawing/2014/main" id="{00000000-0008-0000-0F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15</xdr:row>
          <xdr:rowOff>66675</xdr:rowOff>
        </xdr:from>
        <xdr:to>
          <xdr:col>17</xdr:col>
          <xdr:colOff>542925</xdr:colOff>
          <xdr:row>15</xdr:row>
          <xdr:rowOff>238125</xdr:rowOff>
        </xdr:to>
        <xdr:sp macro="" textlink="">
          <xdr:nvSpPr>
            <xdr:cNvPr id="996360" name="Check Box 8" hidden="1">
              <a:extLst>
                <a:ext uri="{63B3BB69-23CF-44E3-9099-C40C66FF867C}">
                  <a14:compatExt spid="_x0000_s996360"/>
                </a:ext>
                <a:ext uri="{FF2B5EF4-FFF2-40B4-BE49-F238E27FC236}">
                  <a16:creationId xmlns:a16="http://schemas.microsoft.com/office/drawing/2014/main" id="{00000000-0008-0000-0F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xdr:row>
          <xdr:rowOff>95250</xdr:rowOff>
        </xdr:from>
        <xdr:to>
          <xdr:col>16</xdr:col>
          <xdr:colOff>219075</xdr:colOff>
          <xdr:row>17</xdr:row>
          <xdr:rowOff>257175</xdr:rowOff>
        </xdr:to>
        <xdr:sp macro="" textlink="">
          <xdr:nvSpPr>
            <xdr:cNvPr id="996361" name="Check Box 9" hidden="1">
              <a:extLst>
                <a:ext uri="{63B3BB69-23CF-44E3-9099-C40C66FF867C}">
                  <a14:compatExt spid="_x0000_s996361"/>
                </a:ext>
                <a:ext uri="{FF2B5EF4-FFF2-40B4-BE49-F238E27FC236}">
                  <a16:creationId xmlns:a16="http://schemas.microsoft.com/office/drawing/2014/main" id="{00000000-0008-0000-0F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29</xdr:row>
          <xdr:rowOff>9525</xdr:rowOff>
        </xdr:from>
        <xdr:to>
          <xdr:col>15</xdr:col>
          <xdr:colOff>171450</xdr:colOff>
          <xdr:row>29</xdr:row>
          <xdr:rowOff>180975</xdr:rowOff>
        </xdr:to>
        <xdr:sp macro="" textlink="">
          <xdr:nvSpPr>
            <xdr:cNvPr id="996362" name="Check Box 10" hidden="1">
              <a:extLst>
                <a:ext uri="{63B3BB69-23CF-44E3-9099-C40C66FF867C}">
                  <a14:compatExt spid="_x0000_s996362"/>
                </a:ext>
                <a:ext uri="{FF2B5EF4-FFF2-40B4-BE49-F238E27FC236}">
                  <a16:creationId xmlns:a16="http://schemas.microsoft.com/office/drawing/2014/main" id="{00000000-0008-0000-0F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29</xdr:row>
          <xdr:rowOff>19050</xdr:rowOff>
        </xdr:from>
        <xdr:to>
          <xdr:col>8</xdr:col>
          <xdr:colOff>95250</xdr:colOff>
          <xdr:row>29</xdr:row>
          <xdr:rowOff>180975</xdr:rowOff>
        </xdr:to>
        <xdr:sp macro="" textlink="">
          <xdr:nvSpPr>
            <xdr:cNvPr id="996363" name="Check Box 11" hidden="1">
              <a:extLst>
                <a:ext uri="{63B3BB69-23CF-44E3-9099-C40C66FF867C}">
                  <a14:compatExt spid="_x0000_s996363"/>
                </a:ext>
                <a:ext uri="{FF2B5EF4-FFF2-40B4-BE49-F238E27FC236}">
                  <a16:creationId xmlns:a16="http://schemas.microsoft.com/office/drawing/2014/main" id="{00000000-0008-0000-0F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19050</xdr:rowOff>
        </xdr:from>
        <xdr:to>
          <xdr:col>2</xdr:col>
          <xdr:colOff>247650</xdr:colOff>
          <xdr:row>29</xdr:row>
          <xdr:rowOff>180975</xdr:rowOff>
        </xdr:to>
        <xdr:sp macro="" textlink="">
          <xdr:nvSpPr>
            <xdr:cNvPr id="996364" name="Check Box 12" hidden="1">
              <a:extLst>
                <a:ext uri="{63B3BB69-23CF-44E3-9099-C40C66FF867C}">
                  <a14:compatExt spid="_x0000_s996364"/>
                </a:ext>
                <a:ext uri="{FF2B5EF4-FFF2-40B4-BE49-F238E27FC236}">
                  <a16:creationId xmlns:a16="http://schemas.microsoft.com/office/drawing/2014/main" id="{00000000-0008-0000-0F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17</xdr:row>
          <xdr:rowOff>38100</xdr:rowOff>
        </xdr:from>
        <xdr:to>
          <xdr:col>17</xdr:col>
          <xdr:colOff>438150</xdr:colOff>
          <xdr:row>17</xdr:row>
          <xdr:rowOff>276225</xdr:rowOff>
        </xdr:to>
        <xdr:sp macro="" textlink="">
          <xdr:nvSpPr>
            <xdr:cNvPr id="996365" name="Check Box 13" hidden="1">
              <a:extLst>
                <a:ext uri="{63B3BB69-23CF-44E3-9099-C40C66FF867C}">
                  <a14:compatExt spid="_x0000_s996365"/>
                </a:ext>
                <a:ext uri="{FF2B5EF4-FFF2-40B4-BE49-F238E27FC236}">
                  <a16:creationId xmlns:a16="http://schemas.microsoft.com/office/drawing/2014/main" id="{00000000-0008-0000-0F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9525</xdr:rowOff>
        </xdr:from>
        <xdr:to>
          <xdr:col>2</xdr:col>
          <xdr:colOff>247650</xdr:colOff>
          <xdr:row>30</xdr:row>
          <xdr:rowOff>190500</xdr:rowOff>
        </xdr:to>
        <xdr:sp macro="" textlink="">
          <xdr:nvSpPr>
            <xdr:cNvPr id="996366" name="Check Box 14" hidden="1">
              <a:extLst>
                <a:ext uri="{63B3BB69-23CF-44E3-9099-C40C66FF867C}">
                  <a14:compatExt spid="_x0000_s996366"/>
                </a:ext>
                <a:ext uri="{FF2B5EF4-FFF2-40B4-BE49-F238E27FC236}">
                  <a16:creationId xmlns:a16="http://schemas.microsoft.com/office/drawing/2014/main" id="{00000000-0008-0000-0F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30</xdr:row>
          <xdr:rowOff>0</xdr:rowOff>
        </xdr:from>
        <xdr:to>
          <xdr:col>8</xdr:col>
          <xdr:colOff>95250</xdr:colOff>
          <xdr:row>30</xdr:row>
          <xdr:rowOff>180975</xdr:rowOff>
        </xdr:to>
        <xdr:sp macro="" textlink="">
          <xdr:nvSpPr>
            <xdr:cNvPr id="996367" name="Check Box 15" hidden="1">
              <a:extLst>
                <a:ext uri="{63B3BB69-23CF-44E3-9099-C40C66FF867C}">
                  <a14:compatExt spid="_x0000_s996367"/>
                </a:ext>
                <a:ext uri="{FF2B5EF4-FFF2-40B4-BE49-F238E27FC236}">
                  <a16:creationId xmlns:a16="http://schemas.microsoft.com/office/drawing/2014/main" id="{00000000-0008-0000-0F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30</xdr:row>
          <xdr:rowOff>9525</xdr:rowOff>
        </xdr:from>
        <xdr:to>
          <xdr:col>15</xdr:col>
          <xdr:colOff>171450</xdr:colOff>
          <xdr:row>30</xdr:row>
          <xdr:rowOff>190500</xdr:rowOff>
        </xdr:to>
        <xdr:sp macro="" textlink="">
          <xdr:nvSpPr>
            <xdr:cNvPr id="996368" name="Check Box 16" hidden="1">
              <a:extLst>
                <a:ext uri="{63B3BB69-23CF-44E3-9099-C40C66FF867C}">
                  <a14:compatExt spid="_x0000_s996368"/>
                </a:ext>
                <a:ext uri="{FF2B5EF4-FFF2-40B4-BE49-F238E27FC236}">
                  <a16:creationId xmlns:a16="http://schemas.microsoft.com/office/drawing/2014/main" id="{00000000-0008-0000-0F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xdr:col>
      <xdr:colOff>1109381</xdr:colOff>
      <xdr:row>0</xdr:row>
      <xdr:rowOff>302559</xdr:rowOff>
    </xdr:to>
    <xdr:sp macro="" textlink="">
      <xdr:nvSpPr>
        <xdr:cNvPr id="15" name="오각형 3">
          <a:hlinkClick xmlns:r="http://schemas.openxmlformats.org/officeDocument/2006/relationships" r:id="rId1"/>
          <a:extLst>
            <a:ext uri="{FF2B5EF4-FFF2-40B4-BE49-F238E27FC236}">
              <a16:creationId xmlns:a16="http://schemas.microsoft.com/office/drawing/2014/main" id="{00000000-0008-0000-0F00-000010000000}"/>
            </a:ext>
          </a:extLst>
        </xdr:cNvPr>
        <xdr:cNvSpPr/>
      </xdr:nvSpPr>
      <xdr:spPr>
        <a:xfrm>
          <a:off x="0" y="0"/>
          <a:ext cx="1376081" cy="20730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2</xdr:col>
          <xdr:colOff>762000</xdr:colOff>
          <xdr:row>56</xdr:row>
          <xdr:rowOff>123825</xdr:rowOff>
        </xdr:from>
        <xdr:to>
          <xdr:col>14</xdr:col>
          <xdr:colOff>95250</xdr:colOff>
          <xdr:row>58</xdr:row>
          <xdr:rowOff>66675</xdr:rowOff>
        </xdr:to>
        <xdr:sp macro="" textlink="">
          <xdr:nvSpPr>
            <xdr:cNvPr id="996369" name="Button 17" hidden="1">
              <a:extLst>
                <a:ext uri="{63B3BB69-23CF-44E3-9099-C40C66FF867C}">
                  <a14:compatExt spid="_x0000_s996369"/>
                </a:ext>
                <a:ext uri="{FF2B5EF4-FFF2-40B4-BE49-F238E27FC236}">
                  <a16:creationId xmlns:a16="http://schemas.microsoft.com/office/drawing/2014/main" id="{00000000-0008-0000-0F00-000014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외화송금신청서 출력하기 </a:t>
              </a:r>
              <a:r>
                <a:rPr lang="ko-KR" altLang="en-US" sz="800" b="0" i="0" u="none" strike="noStrike" baseline="0">
                  <a:solidFill>
                    <a:srgbClr val="000000"/>
                  </a:solidFill>
                  <a:latin typeface="맑은 고딕"/>
                  <a:ea typeface="맑은 고딕"/>
                </a:rPr>
                <a:t>(2023.07.28. 개정)</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400050</xdr:colOff>
          <xdr:row>13</xdr:row>
          <xdr:rowOff>304800</xdr:rowOff>
        </xdr:from>
        <xdr:to>
          <xdr:col>30</xdr:col>
          <xdr:colOff>600075</xdr:colOff>
          <xdr:row>15</xdr:row>
          <xdr:rowOff>104775</xdr:rowOff>
        </xdr:to>
        <xdr:sp macro="" textlink="">
          <xdr:nvSpPr>
            <xdr:cNvPr id="996370" name="Check Box 18" hidden="1">
              <a:extLst>
                <a:ext uri="{63B3BB69-23CF-44E3-9099-C40C66FF867C}">
                  <a14:compatExt spid="_x0000_s996370"/>
                </a:ext>
                <a:ext uri="{FF2B5EF4-FFF2-40B4-BE49-F238E27FC236}">
                  <a16:creationId xmlns:a16="http://schemas.microsoft.com/office/drawing/2014/main" id="{00000000-0008-0000-0F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400050</xdr:colOff>
          <xdr:row>15</xdr:row>
          <xdr:rowOff>76200</xdr:rowOff>
        </xdr:from>
        <xdr:to>
          <xdr:col>30</xdr:col>
          <xdr:colOff>600075</xdr:colOff>
          <xdr:row>15</xdr:row>
          <xdr:rowOff>247650</xdr:rowOff>
        </xdr:to>
        <xdr:sp macro="" textlink="">
          <xdr:nvSpPr>
            <xdr:cNvPr id="996371" name="Check Box 19" hidden="1">
              <a:extLst>
                <a:ext uri="{63B3BB69-23CF-44E3-9099-C40C66FF867C}">
                  <a14:compatExt spid="_x0000_s996371"/>
                </a:ext>
                <a:ext uri="{FF2B5EF4-FFF2-40B4-BE49-F238E27FC236}">
                  <a16:creationId xmlns:a16="http://schemas.microsoft.com/office/drawing/2014/main" id="{00000000-0008-0000-0F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400050</xdr:colOff>
          <xdr:row>17</xdr:row>
          <xdr:rowOff>152400</xdr:rowOff>
        </xdr:from>
        <xdr:to>
          <xdr:col>30</xdr:col>
          <xdr:colOff>600075</xdr:colOff>
          <xdr:row>18</xdr:row>
          <xdr:rowOff>0</xdr:rowOff>
        </xdr:to>
        <xdr:sp macro="" textlink="">
          <xdr:nvSpPr>
            <xdr:cNvPr id="996372" name="Check Box 20" hidden="1">
              <a:extLst>
                <a:ext uri="{63B3BB69-23CF-44E3-9099-C40C66FF867C}">
                  <a14:compatExt spid="_x0000_s996372"/>
                </a:ext>
                <a:ext uri="{FF2B5EF4-FFF2-40B4-BE49-F238E27FC236}">
                  <a16:creationId xmlns:a16="http://schemas.microsoft.com/office/drawing/2014/main" id="{00000000-0008-0000-0F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400050</xdr:colOff>
          <xdr:row>18</xdr:row>
          <xdr:rowOff>9525</xdr:rowOff>
        </xdr:from>
        <xdr:to>
          <xdr:col>30</xdr:col>
          <xdr:colOff>600075</xdr:colOff>
          <xdr:row>19</xdr:row>
          <xdr:rowOff>142875</xdr:rowOff>
        </xdr:to>
        <xdr:sp macro="" textlink="">
          <xdr:nvSpPr>
            <xdr:cNvPr id="996373" name="Check Box 21" hidden="1">
              <a:extLst>
                <a:ext uri="{63B3BB69-23CF-44E3-9099-C40C66FF867C}">
                  <a14:compatExt spid="_x0000_s996373"/>
                </a:ext>
                <a:ext uri="{FF2B5EF4-FFF2-40B4-BE49-F238E27FC236}">
                  <a16:creationId xmlns:a16="http://schemas.microsoft.com/office/drawing/2014/main" id="{00000000-0008-0000-0F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400050</xdr:colOff>
          <xdr:row>22</xdr:row>
          <xdr:rowOff>76200</xdr:rowOff>
        </xdr:from>
        <xdr:to>
          <xdr:col>30</xdr:col>
          <xdr:colOff>600075</xdr:colOff>
          <xdr:row>23</xdr:row>
          <xdr:rowOff>38100</xdr:rowOff>
        </xdr:to>
        <xdr:sp macro="" textlink="">
          <xdr:nvSpPr>
            <xdr:cNvPr id="996374" name="Check Box 22" hidden="1">
              <a:extLst>
                <a:ext uri="{63B3BB69-23CF-44E3-9099-C40C66FF867C}">
                  <a14:compatExt spid="_x0000_s996374"/>
                </a:ext>
                <a:ext uri="{FF2B5EF4-FFF2-40B4-BE49-F238E27FC236}">
                  <a16:creationId xmlns:a16="http://schemas.microsoft.com/office/drawing/2014/main" id="{00000000-0008-0000-0F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400050</xdr:colOff>
          <xdr:row>23</xdr:row>
          <xdr:rowOff>47625</xdr:rowOff>
        </xdr:from>
        <xdr:to>
          <xdr:col>30</xdr:col>
          <xdr:colOff>600075</xdr:colOff>
          <xdr:row>24</xdr:row>
          <xdr:rowOff>38100</xdr:rowOff>
        </xdr:to>
        <xdr:sp macro="" textlink="">
          <xdr:nvSpPr>
            <xdr:cNvPr id="996375" name="Check Box 23" hidden="1">
              <a:extLst>
                <a:ext uri="{63B3BB69-23CF-44E3-9099-C40C66FF867C}">
                  <a14:compatExt spid="_x0000_s996375"/>
                </a:ext>
                <a:ext uri="{FF2B5EF4-FFF2-40B4-BE49-F238E27FC236}">
                  <a16:creationId xmlns:a16="http://schemas.microsoft.com/office/drawing/2014/main" id="{00000000-0008-0000-0F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457200</xdr:colOff>
          <xdr:row>49</xdr:row>
          <xdr:rowOff>47625</xdr:rowOff>
        </xdr:from>
        <xdr:to>
          <xdr:col>29</xdr:col>
          <xdr:colOff>447675</xdr:colOff>
          <xdr:row>51</xdr:row>
          <xdr:rowOff>9525</xdr:rowOff>
        </xdr:to>
        <xdr:sp macro="" textlink="">
          <xdr:nvSpPr>
            <xdr:cNvPr id="996376" name="Button 24" hidden="1">
              <a:extLst>
                <a:ext uri="{63B3BB69-23CF-44E3-9099-C40C66FF867C}">
                  <a14:compatExt spid="_x0000_s996376"/>
                </a:ext>
                <a:ext uri="{FF2B5EF4-FFF2-40B4-BE49-F238E27FC236}">
                  <a16:creationId xmlns:a16="http://schemas.microsoft.com/office/drawing/2014/main" id="{00000000-0008-0000-0F00-00001F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대리납부 체크리스트 출력하기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76200</xdr:rowOff>
        </xdr:from>
        <xdr:to>
          <xdr:col>2</xdr:col>
          <xdr:colOff>390525</xdr:colOff>
          <xdr:row>35</xdr:row>
          <xdr:rowOff>238125</xdr:rowOff>
        </xdr:to>
        <xdr:sp macro="" textlink="">
          <xdr:nvSpPr>
            <xdr:cNvPr id="996377" name="Check Box 25" hidden="1">
              <a:extLst>
                <a:ext uri="{63B3BB69-23CF-44E3-9099-C40C66FF867C}">
                  <a14:compatExt spid="_x0000_s996377"/>
                </a:ext>
                <a:ext uri="{FF2B5EF4-FFF2-40B4-BE49-F238E27FC236}">
                  <a16:creationId xmlns:a16="http://schemas.microsoft.com/office/drawing/2014/main" id="{00000000-0008-0000-0F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35</xdr:row>
          <xdr:rowOff>85725</xdr:rowOff>
        </xdr:from>
        <xdr:to>
          <xdr:col>11</xdr:col>
          <xdr:colOff>28575</xdr:colOff>
          <xdr:row>35</xdr:row>
          <xdr:rowOff>247650</xdr:rowOff>
        </xdr:to>
        <xdr:sp macro="" textlink="">
          <xdr:nvSpPr>
            <xdr:cNvPr id="996378" name="Check Box 26" hidden="1">
              <a:extLst>
                <a:ext uri="{63B3BB69-23CF-44E3-9099-C40C66FF867C}">
                  <a14:compatExt spid="_x0000_s996378"/>
                </a:ext>
                <a:ext uri="{FF2B5EF4-FFF2-40B4-BE49-F238E27FC236}">
                  <a16:creationId xmlns:a16="http://schemas.microsoft.com/office/drawing/2014/main" id="{00000000-0008-0000-0F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428625</xdr:colOff>
          <xdr:row>35</xdr:row>
          <xdr:rowOff>85725</xdr:rowOff>
        </xdr:from>
        <xdr:to>
          <xdr:col>16</xdr:col>
          <xdr:colOff>638175</xdr:colOff>
          <xdr:row>35</xdr:row>
          <xdr:rowOff>247650</xdr:rowOff>
        </xdr:to>
        <xdr:sp macro="" textlink="">
          <xdr:nvSpPr>
            <xdr:cNvPr id="996379" name="Check Box 27" hidden="1">
              <a:extLst>
                <a:ext uri="{63B3BB69-23CF-44E3-9099-C40C66FF867C}">
                  <a14:compatExt spid="_x0000_s996379"/>
                </a:ext>
                <a:ext uri="{FF2B5EF4-FFF2-40B4-BE49-F238E27FC236}">
                  <a16:creationId xmlns:a16="http://schemas.microsoft.com/office/drawing/2014/main" id="{00000000-0008-0000-0F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0</xdr:rowOff>
        </xdr:from>
        <xdr:to>
          <xdr:col>17</xdr:col>
          <xdr:colOff>247650</xdr:colOff>
          <xdr:row>37</xdr:row>
          <xdr:rowOff>161925</xdr:rowOff>
        </xdr:to>
        <xdr:sp macro="" textlink="">
          <xdr:nvSpPr>
            <xdr:cNvPr id="996380" name="Check Box 28" hidden="1">
              <a:extLst>
                <a:ext uri="{63B3BB69-23CF-44E3-9099-C40C66FF867C}">
                  <a14:compatExt spid="_x0000_s996380"/>
                </a:ext>
                <a:ext uri="{FF2B5EF4-FFF2-40B4-BE49-F238E27FC236}">
                  <a16:creationId xmlns:a16="http://schemas.microsoft.com/office/drawing/2014/main" id="{00000000-0008-0000-0F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38</xdr:row>
          <xdr:rowOff>0</xdr:rowOff>
        </xdr:from>
        <xdr:to>
          <xdr:col>17</xdr:col>
          <xdr:colOff>247650</xdr:colOff>
          <xdr:row>38</xdr:row>
          <xdr:rowOff>161925</xdr:rowOff>
        </xdr:to>
        <xdr:sp macro="" textlink="">
          <xdr:nvSpPr>
            <xdr:cNvPr id="996381" name="Check Box 29" hidden="1">
              <a:extLst>
                <a:ext uri="{63B3BB69-23CF-44E3-9099-C40C66FF867C}">
                  <a14:compatExt spid="_x0000_s996381"/>
                </a:ext>
                <a:ext uri="{FF2B5EF4-FFF2-40B4-BE49-F238E27FC236}">
                  <a16:creationId xmlns:a16="http://schemas.microsoft.com/office/drawing/2014/main" id="{00000000-0008-0000-0F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38100</xdr:rowOff>
        </xdr:from>
        <xdr:to>
          <xdr:col>9</xdr:col>
          <xdr:colOff>228600</xdr:colOff>
          <xdr:row>41</xdr:row>
          <xdr:rowOff>200025</xdr:rowOff>
        </xdr:to>
        <xdr:sp macro="" textlink="">
          <xdr:nvSpPr>
            <xdr:cNvPr id="996382" name="Check Box 30" hidden="1">
              <a:extLst>
                <a:ext uri="{63B3BB69-23CF-44E3-9099-C40C66FF867C}">
                  <a14:compatExt spid="_x0000_s996382"/>
                </a:ext>
                <a:ext uri="{FF2B5EF4-FFF2-40B4-BE49-F238E27FC236}">
                  <a16:creationId xmlns:a16="http://schemas.microsoft.com/office/drawing/2014/main" id="{00000000-0008-0000-0F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34</xdr:row>
          <xdr:rowOff>38100</xdr:rowOff>
        </xdr:from>
        <xdr:to>
          <xdr:col>2</xdr:col>
          <xdr:colOff>514350</xdr:colOff>
          <xdr:row>34</xdr:row>
          <xdr:rowOff>200025</xdr:rowOff>
        </xdr:to>
        <xdr:sp macro="" textlink="">
          <xdr:nvSpPr>
            <xdr:cNvPr id="996383" name="Check Box 31" hidden="1">
              <a:extLst>
                <a:ext uri="{63B3BB69-23CF-44E3-9099-C40C66FF867C}">
                  <a14:compatExt spid="_x0000_s996383"/>
                </a:ext>
                <a:ext uri="{FF2B5EF4-FFF2-40B4-BE49-F238E27FC236}">
                  <a16:creationId xmlns:a16="http://schemas.microsoft.com/office/drawing/2014/main" id="{00000000-0008-0000-0F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34</xdr:row>
          <xdr:rowOff>47625</xdr:rowOff>
        </xdr:from>
        <xdr:to>
          <xdr:col>14</xdr:col>
          <xdr:colOff>142875</xdr:colOff>
          <xdr:row>34</xdr:row>
          <xdr:rowOff>209550</xdr:rowOff>
        </xdr:to>
        <xdr:sp macro="" textlink="">
          <xdr:nvSpPr>
            <xdr:cNvPr id="996384" name="Check Box 32" hidden="1">
              <a:extLst>
                <a:ext uri="{63B3BB69-23CF-44E3-9099-C40C66FF867C}">
                  <a14:compatExt spid="_x0000_s996384"/>
                </a:ext>
                <a:ext uri="{FF2B5EF4-FFF2-40B4-BE49-F238E27FC236}">
                  <a16:creationId xmlns:a16="http://schemas.microsoft.com/office/drawing/2014/main" id="{00000000-0008-0000-0F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37</xdr:row>
          <xdr:rowOff>85725</xdr:rowOff>
        </xdr:from>
        <xdr:to>
          <xdr:col>2</xdr:col>
          <xdr:colOff>742950</xdr:colOff>
          <xdr:row>38</xdr:row>
          <xdr:rowOff>76200</xdr:rowOff>
        </xdr:to>
        <xdr:sp macro="" textlink="">
          <xdr:nvSpPr>
            <xdr:cNvPr id="996385" name="Check Box 33" hidden="1">
              <a:extLst>
                <a:ext uri="{63B3BB69-23CF-44E3-9099-C40C66FF867C}">
                  <a14:compatExt spid="_x0000_s996385"/>
                </a:ext>
                <a:ext uri="{FF2B5EF4-FFF2-40B4-BE49-F238E27FC236}">
                  <a16:creationId xmlns:a16="http://schemas.microsoft.com/office/drawing/2014/main" id="{00000000-0008-0000-0F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76200</xdr:rowOff>
        </xdr:from>
        <xdr:to>
          <xdr:col>10</xdr:col>
          <xdr:colOff>114300</xdr:colOff>
          <xdr:row>38</xdr:row>
          <xdr:rowOff>66675</xdr:rowOff>
        </xdr:to>
        <xdr:sp macro="" textlink="">
          <xdr:nvSpPr>
            <xdr:cNvPr id="996386" name="Check Box 34" hidden="1">
              <a:extLst>
                <a:ext uri="{63B3BB69-23CF-44E3-9099-C40C66FF867C}">
                  <a14:compatExt spid="_x0000_s996386"/>
                </a:ext>
                <a:ext uri="{FF2B5EF4-FFF2-40B4-BE49-F238E27FC236}">
                  <a16:creationId xmlns:a16="http://schemas.microsoft.com/office/drawing/2014/main" id="{00000000-0008-0000-0F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400050</xdr:colOff>
          <xdr:row>28</xdr:row>
          <xdr:rowOff>28575</xdr:rowOff>
        </xdr:from>
        <xdr:to>
          <xdr:col>30</xdr:col>
          <xdr:colOff>600075</xdr:colOff>
          <xdr:row>28</xdr:row>
          <xdr:rowOff>200025</xdr:rowOff>
        </xdr:to>
        <xdr:sp macro="" textlink="">
          <xdr:nvSpPr>
            <xdr:cNvPr id="996387" name="Check Box 35" hidden="1">
              <a:extLst>
                <a:ext uri="{63B3BB69-23CF-44E3-9099-C40C66FF867C}">
                  <a14:compatExt spid="_x0000_s996387"/>
                </a:ext>
                <a:ext uri="{FF2B5EF4-FFF2-40B4-BE49-F238E27FC236}">
                  <a16:creationId xmlns:a16="http://schemas.microsoft.com/office/drawing/2014/main" id="{00000000-0008-0000-0F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400050</xdr:colOff>
          <xdr:row>27</xdr:row>
          <xdr:rowOff>95250</xdr:rowOff>
        </xdr:from>
        <xdr:to>
          <xdr:col>30</xdr:col>
          <xdr:colOff>600075</xdr:colOff>
          <xdr:row>28</xdr:row>
          <xdr:rowOff>57150</xdr:rowOff>
        </xdr:to>
        <xdr:sp macro="" textlink="">
          <xdr:nvSpPr>
            <xdr:cNvPr id="996388" name="Check Box 36" hidden="1">
              <a:extLst>
                <a:ext uri="{63B3BB69-23CF-44E3-9099-C40C66FF867C}">
                  <a14:compatExt spid="_x0000_s996388"/>
                </a:ext>
                <a:ext uri="{FF2B5EF4-FFF2-40B4-BE49-F238E27FC236}">
                  <a16:creationId xmlns:a16="http://schemas.microsoft.com/office/drawing/2014/main" id="{00000000-0008-0000-0F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212912</xdr:colOff>
      <xdr:row>0</xdr:row>
      <xdr:rowOff>302559</xdr:rowOff>
    </xdr:to>
    <xdr:sp macro="" textlink="">
      <xdr:nvSpPr>
        <xdr:cNvPr id="2" name="오각형 3">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9525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mc:AlternateContent xmlns:mc="http://schemas.openxmlformats.org/markup-compatibility/2006">
    <mc:Choice xmlns:a14="http://schemas.microsoft.com/office/drawing/2010/main" Requires="a14">
      <xdr:twoCellAnchor>
        <xdr:from>
          <xdr:col>4</xdr:col>
          <xdr:colOff>485775</xdr:colOff>
          <xdr:row>20</xdr:row>
          <xdr:rowOff>19050</xdr:rowOff>
        </xdr:from>
        <xdr:to>
          <xdr:col>7</xdr:col>
          <xdr:colOff>428625</xdr:colOff>
          <xdr:row>21</xdr:row>
          <xdr:rowOff>171450</xdr:rowOff>
        </xdr:to>
        <xdr:sp macro="" textlink="">
          <xdr:nvSpPr>
            <xdr:cNvPr id="880643" name="Button 3" hidden="1">
              <a:extLst>
                <a:ext uri="{63B3BB69-23CF-44E3-9099-C40C66FF867C}">
                  <a14:compatExt spid="_x0000_s880643"/>
                </a:ext>
                <a:ext uri="{FF2B5EF4-FFF2-40B4-BE49-F238E27FC236}">
                  <a16:creationId xmlns:a16="http://schemas.microsoft.com/office/drawing/2014/main" id="{00000000-0008-0000-0F00-0000014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ko-KR" altLang="en-US" sz="1100" b="1" i="0" u="none" strike="noStrike" baseline="0">
                  <a:solidFill>
                    <a:srgbClr val="000000"/>
                  </a:solidFill>
                  <a:latin typeface="맑은 고딕"/>
                  <a:ea typeface="맑은 고딕"/>
                </a:rPr>
                <a:t>출력하기</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1200150</xdr:colOff>
          <xdr:row>13</xdr:row>
          <xdr:rowOff>200025</xdr:rowOff>
        </xdr:from>
        <xdr:to>
          <xdr:col>4</xdr:col>
          <xdr:colOff>1666875</xdr:colOff>
          <xdr:row>15</xdr:row>
          <xdr:rowOff>9525</xdr:rowOff>
        </xdr:to>
        <xdr:sp macro="" textlink="">
          <xdr:nvSpPr>
            <xdr:cNvPr id="912385" name="Option Button 1" hidden="1">
              <a:extLst>
                <a:ext uri="{63B3BB69-23CF-44E3-9099-C40C66FF867C}">
                  <a14:compatExt spid="_x0000_s912385"/>
                </a:ext>
                <a:ext uri="{FF2B5EF4-FFF2-40B4-BE49-F238E27FC236}">
                  <a16:creationId xmlns:a16="http://schemas.microsoft.com/office/drawing/2014/main" id="{00000000-0008-0000-0F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총액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3133725</xdr:colOff>
          <xdr:row>13</xdr:row>
          <xdr:rowOff>200025</xdr:rowOff>
        </xdr:from>
        <xdr:to>
          <xdr:col>4</xdr:col>
          <xdr:colOff>1047750</xdr:colOff>
          <xdr:row>15</xdr:row>
          <xdr:rowOff>9525</xdr:rowOff>
        </xdr:to>
        <xdr:sp macro="" textlink="">
          <xdr:nvSpPr>
            <xdr:cNvPr id="912386" name="Option Button 2" hidden="1">
              <a:extLst>
                <a:ext uri="{63B3BB69-23CF-44E3-9099-C40C66FF867C}">
                  <a14:compatExt spid="_x0000_s912386"/>
                </a:ext>
                <a:ext uri="{FF2B5EF4-FFF2-40B4-BE49-F238E27FC236}">
                  <a16:creationId xmlns:a16="http://schemas.microsoft.com/office/drawing/2014/main" id="{00000000-0008-0000-0F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인건비 포함 직접비</a:t>
              </a:r>
            </a:p>
          </xdr:txBody>
        </xdr:sp>
        <xdr:clientData/>
      </xdr:twoCellAnchor>
    </mc:Choice>
    <mc:Fallback/>
  </mc:AlternateContent>
  <xdr:twoCellAnchor>
    <xdr:from>
      <xdr:col>0</xdr:col>
      <xdr:colOff>0</xdr:colOff>
      <xdr:row>0</xdr:row>
      <xdr:rowOff>0</xdr:rowOff>
    </xdr:from>
    <xdr:to>
      <xdr:col>2</xdr:col>
      <xdr:colOff>879662</xdr:colOff>
      <xdr:row>0</xdr:row>
      <xdr:rowOff>302559</xdr:rowOff>
    </xdr:to>
    <xdr:sp macro="" textlink="">
      <xdr:nvSpPr>
        <xdr:cNvPr id="4" name="오각형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0" y="0"/>
          <a:ext cx="1270187" cy="302559"/>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ko-KR" altLang="en-US" sz="1400" b="1" baseline="0"/>
            <a:t>목차로 이동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80;%20&#49328;&#54617;&#54801;&#47141;&#45800;%20&#54364;&#51456;%20&#50672;&#44396;&#48708;%20&#52397;&#44396;&#49436;&#49885;(202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rnd\AppData\Local\Microsoft\Windows\INetCache\IE\3WGFO506\&#50808;&#48512;&#50672;&#44396;&#50896;&#46321;&#47197;_Samp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53685;&#54633;&#49436;&#49885;(&#52488;&#50504;)_2019.12.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eo\Dropbox\Project\&#4361;&#4462;&#4358;&#4455;&#4523;&#4363;&#4449;&#4523;&#4355;&#4450;&#4352;&#4450;&#4359;&#4449;&#4527;_JY\_4&#4366;&#4449;&#4354;&#4455;&#4523;&#4355;&#4457;\4&#4366;&#4449;&#4354;&#4455;&#4523;&#4355;&#4457;_&#4363;&#4469;&#4523;&#4352;&#4453;&#4523;&#4359;&#446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0629;&#47924;/06.&#51228;&#52636;/2020&#45380;/200214_&#49328;&#54617;&#54801;&#47141;&#45800;_&#54364;&#51456;%20&#50672;&#44396;&#48708;_&#52397;&#44396;&#49436;&#49885;(&#50504;)&#51032;&#44204;&#51228;&#52636;/200212_&#49328;&#54617;&#54801;&#47141;&#45800;%20&#50504;&#45236;%20&#44277;&#47928;/04.(&#48708;&#44368;&#52280;&#44256;&#50857;)&#53685;&#54633;%20&#50672;&#44396;&#48708;%20&#52397;&#44396;&#49436;&#49885;(&#505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owner\Downloads\2.%20&#49436;&#50872;&#45824;&#54617;&#44368;%20&#49328;&#54617;&#54801;&#47141;&#45800;%20&#54364;&#51456;%20&#50672;&#44396;&#48708;%20&#52397;&#44396;&#49436;&#49885;(2023.3.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owner\AppData\Local\Microsoft\Windows\INetCache\IE\W9T2V5KD\&#49436;&#50872;&#45824;&#54617;&#44368;%20&#49328;&#54617;&#54801;&#47141;&#45800;%20&#54364;&#51456;%20&#50672;&#44396;&#48708;%20&#52397;&#44396;&#49436;&#49885;(202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정내용"/>
      <sheetName val="목차"/>
      <sheetName val="항목별 증빙서류 목록"/>
      <sheetName val="연구원 정보"/>
      <sheetName val="1"/>
      <sheetName val="1-1"/>
      <sheetName val="1-2"/>
      <sheetName val="2"/>
      <sheetName val="2-1"/>
      <sheetName val="인건비지급단가"/>
      <sheetName val="3"/>
      <sheetName val="3-1"/>
      <sheetName val="3-2"/>
      <sheetName val="3-3"/>
      <sheetName val="3-4"/>
      <sheetName val="3-5"/>
      <sheetName val="3-6"/>
      <sheetName val="3-7"/>
      <sheetName val="4"/>
      <sheetName val="4-1"/>
      <sheetName val="통상거리"/>
      <sheetName val="출장지"/>
      <sheetName val="출장비"/>
      <sheetName val="4-2"/>
      <sheetName val="4-3"/>
      <sheetName val="5"/>
      <sheetName val="5-1"/>
      <sheetName val="5-2"/>
      <sheetName val="5-3"/>
      <sheetName val="6"/>
      <sheetName val="7"/>
      <sheetName val="7-1"/>
      <sheetName val="8"/>
      <sheetName val="9"/>
      <sheetName val="10"/>
      <sheetName val="11"/>
      <sheetName val="12"/>
      <sheetName val="12-1"/>
      <sheetName val="13"/>
      <sheetName val="산단계좌"/>
      <sheetName val="14"/>
      <sheetName val="15"/>
      <sheetName val="16"/>
      <sheetName val="참고"/>
    </sheetNames>
    <sheetDataSet>
      <sheetData sheetId="0" refreshError="1"/>
      <sheetData sheetId="1" refreshError="1"/>
      <sheetData sheetId="2" refreshError="1"/>
      <sheetData sheetId="3">
        <row r="3">
          <cell r="N3" t="str">
            <v>내선전화</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D2" t="str">
            <v>인천</v>
          </cell>
          <cell r="E2">
            <v>30</v>
          </cell>
          <cell r="F2">
            <v>37</v>
          </cell>
        </row>
        <row r="3">
          <cell r="D3" t="str">
            <v>과천</v>
          </cell>
          <cell r="E3">
            <v>10</v>
          </cell>
          <cell r="F3">
            <v>21</v>
          </cell>
        </row>
        <row r="4">
          <cell r="D4" t="str">
            <v>수원</v>
          </cell>
          <cell r="E4">
            <v>32</v>
          </cell>
          <cell r="F4">
            <v>44</v>
          </cell>
        </row>
        <row r="5">
          <cell r="D5" t="str">
            <v>군포</v>
          </cell>
          <cell r="E5">
            <v>17</v>
          </cell>
          <cell r="F5">
            <v>31</v>
          </cell>
        </row>
        <row r="6">
          <cell r="D6" t="str">
            <v>성남</v>
          </cell>
          <cell r="E6">
            <v>22</v>
          </cell>
          <cell r="F6">
            <v>25</v>
          </cell>
        </row>
        <row r="7">
          <cell r="D7" t="str">
            <v>용인</v>
          </cell>
          <cell r="E7">
            <v>42</v>
          </cell>
          <cell r="F7">
            <v>49</v>
          </cell>
        </row>
        <row r="8">
          <cell r="D8" t="str">
            <v>안산</v>
          </cell>
          <cell r="E8">
            <v>25</v>
          </cell>
          <cell r="F8">
            <v>40</v>
          </cell>
        </row>
        <row r="9">
          <cell r="D9" t="str">
            <v>안양</v>
          </cell>
          <cell r="E9">
            <v>14</v>
          </cell>
          <cell r="F9">
            <v>25</v>
          </cell>
        </row>
        <row r="10">
          <cell r="D10" t="str">
            <v>안성</v>
          </cell>
          <cell r="E10">
            <v>80</v>
          </cell>
          <cell r="F10">
            <v>83</v>
          </cell>
        </row>
        <row r="11">
          <cell r="D11" t="str">
            <v>평택</v>
          </cell>
          <cell r="E11">
            <v>71</v>
          </cell>
          <cell r="F11">
            <v>75</v>
          </cell>
        </row>
        <row r="12">
          <cell r="D12" t="str">
            <v>오산</v>
          </cell>
          <cell r="E12">
            <v>49</v>
          </cell>
          <cell r="F12">
            <v>53</v>
          </cell>
        </row>
        <row r="13">
          <cell r="D13" t="str">
            <v>시흥</v>
          </cell>
          <cell r="E13">
            <v>23</v>
          </cell>
          <cell r="F13">
            <v>37</v>
          </cell>
        </row>
        <row r="14">
          <cell r="D14" t="str">
            <v>고양</v>
          </cell>
          <cell r="E14">
            <v>30</v>
          </cell>
          <cell r="F14">
            <v>18</v>
          </cell>
        </row>
        <row r="15">
          <cell r="D15" t="str">
            <v>파주</v>
          </cell>
          <cell r="E15">
            <v>51</v>
          </cell>
          <cell r="F15">
            <v>32</v>
          </cell>
        </row>
        <row r="16">
          <cell r="D16" t="str">
            <v>동두천</v>
          </cell>
          <cell r="E16">
            <v>59</v>
          </cell>
          <cell r="F16">
            <v>39</v>
          </cell>
        </row>
        <row r="17">
          <cell r="D17" t="str">
            <v>의정부</v>
          </cell>
          <cell r="E17">
            <v>41</v>
          </cell>
          <cell r="F17">
            <v>19</v>
          </cell>
        </row>
        <row r="18">
          <cell r="D18" t="str">
            <v>남양주</v>
          </cell>
          <cell r="E18">
            <v>37</v>
          </cell>
          <cell r="F18">
            <v>23</v>
          </cell>
        </row>
        <row r="19">
          <cell r="D19" t="str">
            <v>구리</v>
          </cell>
          <cell r="E19">
            <v>28</v>
          </cell>
          <cell r="F19">
            <v>16</v>
          </cell>
        </row>
        <row r="20">
          <cell r="D20" t="str">
            <v>김포</v>
          </cell>
          <cell r="E20">
            <v>33</v>
          </cell>
          <cell r="F20">
            <v>30</v>
          </cell>
        </row>
        <row r="21">
          <cell r="D21" t="str">
            <v>부천</v>
          </cell>
          <cell r="E21">
            <v>20</v>
          </cell>
          <cell r="F21">
            <v>26</v>
          </cell>
        </row>
        <row r="22">
          <cell r="D22" t="str">
            <v>광명</v>
          </cell>
          <cell r="E22">
            <v>10</v>
          </cell>
          <cell r="F22">
            <v>17</v>
          </cell>
        </row>
        <row r="23">
          <cell r="D23" t="str">
            <v>이천</v>
          </cell>
          <cell r="E23">
            <v>61</v>
          </cell>
          <cell r="F23">
            <v>67</v>
          </cell>
        </row>
        <row r="24">
          <cell r="D24" t="str">
            <v>대전</v>
          </cell>
          <cell r="E24">
            <v>158</v>
          </cell>
          <cell r="F24">
            <v>161</v>
          </cell>
        </row>
        <row r="25">
          <cell r="D25" t="str">
            <v>천안</v>
          </cell>
          <cell r="E25">
            <v>92</v>
          </cell>
          <cell r="F25">
            <v>96</v>
          </cell>
        </row>
        <row r="26">
          <cell r="D26" t="str">
            <v>세종</v>
          </cell>
          <cell r="E26">
            <v>139</v>
          </cell>
          <cell r="F26">
            <v>142</v>
          </cell>
        </row>
        <row r="27">
          <cell r="D27" t="str">
            <v>공주</v>
          </cell>
          <cell r="E27">
            <v>134</v>
          </cell>
          <cell r="F27">
            <v>137</v>
          </cell>
        </row>
        <row r="28">
          <cell r="D28" t="str">
            <v>논산</v>
          </cell>
          <cell r="E28">
            <v>164</v>
          </cell>
          <cell r="F28">
            <v>168</v>
          </cell>
        </row>
        <row r="29">
          <cell r="D29" t="str">
            <v>계룡</v>
          </cell>
          <cell r="E29">
            <v>164</v>
          </cell>
          <cell r="F29">
            <v>168</v>
          </cell>
        </row>
        <row r="30">
          <cell r="D30" t="str">
            <v>보령</v>
          </cell>
          <cell r="E30">
            <v>158</v>
          </cell>
          <cell r="F30">
            <v>175</v>
          </cell>
        </row>
        <row r="31">
          <cell r="D31" t="str">
            <v>아산</v>
          </cell>
          <cell r="E31">
            <v>94</v>
          </cell>
          <cell r="F31">
            <v>102</v>
          </cell>
        </row>
        <row r="32">
          <cell r="D32" t="str">
            <v>서산</v>
          </cell>
          <cell r="E32">
            <v>110</v>
          </cell>
          <cell r="F32">
            <v>126</v>
          </cell>
        </row>
        <row r="33">
          <cell r="D33" t="str">
            <v>당진</v>
          </cell>
          <cell r="E33">
            <v>89</v>
          </cell>
          <cell r="F33">
            <v>103</v>
          </cell>
        </row>
        <row r="34">
          <cell r="D34" t="str">
            <v>제천</v>
          </cell>
          <cell r="E34">
            <v>154</v>
          </cell>
          <cell r="F34">
            <v>157</v>
          </cell>
        </row>
        <row r="35">
          <cell r="D35" t="str">
            <v>청주</v>
          </cell>
          <cell r="E35">
            <v>133</v>
          </cell>
          <cell r="F35">
            <v>137</v>
          </cell>
        </row>
        <row r="36">
          <cell r="D36" t="str">
            <v>충주</v>
          </cell>
          <cell r="E36">
            <v>126</v>
          </cell>
          <cell r="F36">
            <v>129</v>
          </cell>
        </row>
        <row r="37">
          <cell r="D37" t="str">
            <v>전주</v>
          </cell>
          <cell r="E37">
            <v>211</v>
          </cell>
          <cell r="F37">
            <v>215</v>
          </cell>
        </row>
        <row r="38">
          <cell r="D38" t="str">
            <v>남원</v>
          </cell>
          <cell r="E38">
            <v>260</v>
          </cell>
          <cell r="F38">
            <v>264</v>
          </cell>
        </row>
        <row r="39">
          <cell r="D39" t="str">
            <v>김제</v>
          </cell>
          <cell r="E39">
            <v>222</v>
          </cell>
          <cell r="F39">
            <v>226</v>
          </cell>
        </row>
        <row r="40">
          <cell r="D40" t="str">
            <v>정읍</v>
          </cell>
          <cell r="E40">
            <v>244</v>
          </cell>
          <cell r="F40">
            <v>248</v>
          </cell>
        </row>
        <row r="41">
          <cell r="D41" t="str">
            <v>익산</v>
          </cell>
          <cell r="E41">
            <v>197</v>
          </cell>
          <cell r="F41">
            <v>201</v>
          </cell>
        </row>
        <row r="42">
          <cell r="D42" t="str">
            <v>군산</v>
          </cell>
          <cell r="E42">
            <v>204</v>
          </cell>
          <cell r="F42">
            <v>208</v>
          </cell>
        </row>
        <row r="43">
          <cell r="D43" t="str">
            <v>목포</v>
          </cell>
          <cell r="E43">
            <v>347</v>
          </cell>
          <cell r="F43">
            <v>351</v>
          </cell>
        </row>
        <row r="44">
          <cell r="D44" t="str">
            <v>여수</v>
          </cell>
          <cell r="E44">
            <v>344</v>
          </cell>
          <cell r="F44">
            <v>347</v>
          </cell>
        </row>
        <row r="45">
          <cell r="D45" t="str">
            <v>광양</v>
          </cell>
          <cell r="E45">
            <v>330</v>
          </cell>
          <cell r="F45">
            <v>334</v>
          </cell>
        </row>
        <row r="46">
          <cell r="D46" t="str">
            <v>순천</v>
          </cell>
          <cell r="E46">
            <v>322</v>
          </cell>
          <cell r="F46">
            <v>326</v>
          </cell>
        </row>
        <row r="47">
          <cell r="D47" t="str">
            <v>나주</v>
          </cell>
          <cell r="E47">
            <v>316</v>
          </cell>
          <cell r="F47">
            <v>320</v>
          </cell>
        </row>
        <row r="48">
          <cell r="D48" t="str">
            <v>원주</v>
          </cell>
          <cell r="E48">
            <v>118</v>
          </cell>
          <cell r="F48">
            <v>125</v>
          </cell>
        </row>
        <row r="49">
          <cell r="D49" t="str">
            <v>강릉</v>
          </cell>
          <cell r="E49">
            <v>231</v>
          </cell>
          <cell r="F49">
            <v>235</v>
          </cell>
        </row>
        <row r="50">
          <cell r="D50" t="str">
            <v>태백</v>
          </cell>
          <cell r="E50">
            <v>248</v>
          </cell>
          <cell r="F50">
            <v>255</v>
          </cell>
        </row>
        <row r="51">
          <cell r="D51" t="str">
            <v>속초</v>
          </cell>
          <cell r="E51">
            <v>198</v>
          </cell>
          <cell r="F51">
            <v>189</v>
          </cell>
        </row>
        <row r="52">
          <cell r="D52" t="str">
            <v>삼척</v>
          </cell>
          <cell r="E52">
            <v>278</v>
          </cell>
          <cell r="F52">
            <v>282</v>
          </cell>
        </row>
        <row r="53">
          <cell r="D53" t="str">
            <v>춘천</v>
          </cell>
          <cell r="E53">
            <v>104</v>
          </cell>
          <cell r="F53">
            <v>95</v>
          </cell>
        </row>
        <row r="54">
          <cell r="D54" t="str">
            <v>동해</v>
          </cell>
          <cell r="E54">
            <v>267</v>
          </cell>
          <cell r="F54">
            <v>270</v>
          </cell>
        </row>
        <row r="55">
          <cell r="D55" t="str">
            <v>안동</v>
          </cell>
          <cell r="E55">
            <v>238</v>
          </cell>
          <cell r="F55">
            <v>241</v>
          </cell>
        </row>
        <row r="56">
          <cell r="D56" t="str">
            <v>구미</v>
          </cell>
          <cell r="E56">
            <v>243</v>
          </cell>
          <cell r="F56">
            <v>246</v>
          </cell>
        </row>
        <row r="57">
          <cell r="D57" t="str">
            <v>포항</v>
          </cell>
          <cell r="E57">
            <v>358</v>
          </cell>
          <cell r="F57">
            <v>362</v>
          </cell>
        </row>
        <row r="58">
          <cell r="D58" t="str">
            <v>영천</v>
          </cell>
          <cell r="E58">
            <v>322</v>
          </cell>
          <cell r="F58">
            <v>326</v>
          </cell>
        </row>
        <row r="59">
          <cell r="D59" t="str">
            <v>영주</v>
          </cell>
          <cell r="E59">
            <v>205</v>
          </cell>
          <cell r="F59">
            <v>212</v>
          </cell>
        </row>
        <row r="60">
          <cell r="D60" t="str">
            <v>경주</v>
          </cell>
          <cell r="E60">
            <v>352</v>
          </cell>
          <cell r="F60">
            <v>355</v>
          </cell>
        </row>
        <row r="61">
          <cell r="D61" t="str">
            <v>김천</v>
          </cell>
          <cell r="E61">
            <v>229</v>
          </cell>
          <cell r="F61">
            <v>233</v>
          </cell>
        </row>
        <row r="62">
          <cell r="D62" t="str">
            <v>경산</v>
          </cell>
          <cell r="E62">
            <v>302</v>
          </cell>
          <cell r="F62">
            <v>306</v>
          </cell>
        </row>
        <row r="63">
          <cell r="D63" t="str">
            <v>상주</v>
          </cell>
          <cell r="E63">
            <v>199</v>
          </cell>
          <cell r="F63">
            <v>203</v>
          </cell>
        </row>
        <row r="64">
          <cell r="D64" t="str">
            <v>문경</v>
          </cell>
          <cell r="E64">
            <v>180</v>
          </cell>
          <cell r="F64">
            <v>184</v>
          </cell>
        </row>
        <row r="65">
          <cell r="D65" t="str">
            <v>진주</v>
          </cell>
          <cell r="E65">
            <v>325</v>
          </cell>
          <cell r="F65">
            <v>329</v>
          </cell>
        </row>
        <row r="66">
          <cell r="D66" t="str">
            <v>통영</v>
          </cell>
          <cell r="E66">
            <v>373</v>
          </cell>
          <cell r="F66">
            <v>377</v>
          </cell>
        </row>
        <row r="67">
          <cell r="D67" t="str">
            <v>사천</v>
          </cell>
          <cell r="E67">
            <v>341</v>
          </cell>
          <cell r="F67">
            <v>345</v>
          </cell>
        </row>
        <row r="68">
          <cell r="D68" t="str">
            <v>김해</v>
          </cell>
          <cell r="E68">
            <v>382</v>
          </cell>
          <cell r="F68">
            <v>386</v>
          </cell>
        </row>
        <row r="69">
          <cell r="D69" t="str">
            <v>밀양</v>
          </cell>
          <cell r="E69">
            <v>341</v>
          </cell>
          <cell r="F69">
            <v>344</v>
          </cell>
        </row>
        <row r="70">
          <cell r="D70" t="str">
            <v>거제</v>
          </cell>
          <cell r="E70">
            <v>393</v>
          </cell>
          <cell r="F70">
            <v>397</v>
          </cell>
        </row>
        <row r="71">
          <cell r="D71" t="str">
            <v>창원</v>
          </cell>
          <cell r="E71">
            <v>363</v>
          </cell>
          <cell r="F71">
            <v>367</v>
          </cell>
        </row>
        <row r="72">
          <cell r="D72" t="str">
            <v>양산</v>
          </cell>
          <cell r="E72">
            <v>379</v>
          </cell>
          <cell r="F72">
            <v>383</v>
          </cell>
        </row>
        <row r="73">
          <cell r="D73" t="str">
            <v>부산</v>
          </cell>
          <cell r="E73">
            <v>391</v>
          </cell>
          <cell r="F73">
            <v>394</v>
          </cell>
        </row>
        <row r="74">
          <cell r="D74" t="str">
            <v>대구</v>
          </cell>
          <cell r="E74">
            <v>285</v>
          </cell>
          <cell r="F74">
            <v>288</v>
          </cell>
        </row>
        <row r="75">
          <cell r="D75" t="str">
            <v>울산</v>
          </cell>
          <cell r="E75">
            <v>392</v>
          </cell>
          <cell r="F75">
            <v>395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인건비지급단가"/>
      <sheetName val="참고"/>
      <sheetName val="참조2"/>
    </sheetNames>
    <sheetDataSet>
      <sheetData sheetId="0" refreshError="1"/>
      <sheetData sheetId="1">
        <row r="2">
          <cell r="A2" t="str">
            <v>한국</v>
          </cell>
        </row>
        <row r="3">
          <cell r="A3" t="str">
            <v>미국</v>
          </cell>
        </row>
        <row r="4">
          <cell r="A4" t="str">
            <v>중국</v>
          </cell>
        </row>
        <row r="5">
          <cell r="A5" t="str">
            <v>일본</v>
          </cell>
        </row>
        <row r="6">
          <cell r="A6" t="str">
            <v>솔로몬</v>
          </cell>
        </row>
        <row r="7">
          <cell r="A7" t="str">
            <v>체코</v>
          </cell>
        </row>
        <row r="8">
          <cell r="A8" t="str">
            <v>인도</v>
          </cell>
        </row>
        <row r="9">
          <cell r="A9" t="str">
            <v>조지아</v>
          </cell>
        </row>
        <row r="10">
          <cell r="A10" t="str">
            <v>캐나다</v>
          </cell>
        </row>
        <row r="11">
          <cell r="A11" t="str">
            <v>스웨덴</v>
          </cell>
        </row>
        <row r="12">
          <cell r="A12" t="str">
            <v>캄보디아</v>
          </cell>
        </row>
        <row r="13">
          <cell r="A13" t="str">
            <v>몽골</v>
          </cell>
        </row>
        <row r="14">
          <cell r="A14" t="str">
            <v>감비아</v>
          </cell>
        </row>
        <row r="15">
          <cell r="A15" t="str">
            <v>안타티카</v>
          </cell>
        </row>
        <row r="16">
          <cell r="A16" t="str">
            <v>온두라스</v>
          </cell>
        </row>
        <row r="17">
          <cell r="A17" t="str">
            <v>말리</v>
          </cell>
        </row>
        <row r="18">
          <cell r="A18" t="str">
            <v>마샬군도</v>
          </cell>
        </row>
        <row r="19">
          <cell r="A19" t="str">
            <v>영령 인도양</v>
          </cell>
        </row>
        <row r="20">
          <cell r="A20" t="str">
            <v>투발루</v>
          </cell>
        </row>
        <row r="21">
          <cell r="A21" t="str">
            <v>세인트 피레 미켈론</v>
          </cell>
        </row>
        <row r="22">
          <cell r="A22" t="str">
            <v>스발비드 군도</v>
          </cell>
        </row>
        <row r="23">
          <cell r="A23" t="str">
            <v xml:space="preserve">파라과이 </v>
          </cell>
        </row>
        <row r="24">
          <cell r="A24" t="str">
            <v>아루바</v>
          </cell>
        </row>
        <row r="25">
          <cell r="A25" t="str">
            <v>발로</v>
          </cell>
        </row>
        <row r="26">
          <cell r="A26" t="str">
            <v>라오스</v>
          </cell>
        </row>
        <row r="27">
          <cell r="A27" t="str">
            <v>태국</v>
          </cell>
        </row>
        <row r="28">
          <cell r="A28" t="str">
            <v>마카오</v>
          </cell>
        </row>
        <row r="29">
          <cell r="A29" t="str">
            <v>가봉</v>
          </cell>
        </row>
        <row r="30">
          <cell r="A30" t="str">
            <v>말라위</v>
          </cell>
        </row>
        <row r="31">
          <cell r="A31" t="str">
            <v>불령 가이아나</v>
          </cell>
        </row>
        <row r="32">
          <cell r="A32" t="str">
            <v>세이쉘</v>
          </cell>
        </row>
        <row r="33">
          <cell r="A33" t="str">
            <v>폴란드</v>
          </cell>
        </row>
        <row r="34">
          <cell r="A34" t="str">
            <v>쿠웨이트</v>
          </cell>
        </row>
        <row r="35">
          <cell r="A35" t="str">
            <v>아이슬란드</v>
          </cell>
        </row>
        <row r="36">
          <cell r="A36" t="str">
            <v>자이레</v>
          </cell>
        </row>
        <row r="37">
          <cell r="A37" t="str">
            <v>레바논</v>
          </cell>
        </row>
        <row r="38">
          <cell r="A38" t="str">
            <v>레소토</v>
          </cell>
        </row>
        <row r="39">
          <cell r="A39" t="str">
            <v>북마리아나 군도</v>
          </cell>
        </row>
        <row r="40">
          <cell r="A40" t="str">
            <v xml:space="preserve">코트디부아르 </v>
          </cell>
        </row>
        <row r="41">
          <cell r="A41" t="str">
            <v xml:space="preserve">토켈라우 </v>
          </cell>
        </row>
        <row r="42">
          <cell r="A42" t="str">
            <v>포르투갈</v>
          </cell>
        </row>
        <row r="43">
          <cell r="A43" t="str">
            <v>벨기에</v>
          </cell>
        </row>
        <row r="44">
          <cell r="A44" t="str">
            <v>바베이도스</v>
          </cell>
        </row>
        <row r="45">
          <cell r="A45" t="str">
            <v>안도라</v>
          </cell>
        </row>
        <row r="46">
          <cell r="A46" t="str">
            <v>유고슬라비아</v>
          </cell>
        </row>
        <row r="47">
          <cell r="A47" t="str">
            <v>벨라루스</v>
          </cell>
        </row>
        <row r="48">
          <cell r="A48" t="str">
            <v>쿡 제도</v>
          </cell>
        </row>
        <row r="49">
          <cell r="A49" t="str">
            <v>남조지아 &amp; 남샌드위치 군도</v>
          </cell>
        </row>
        <row r="50">
          <cell r="A50" t="str">
            <v>아르메니아</v>
          </cell>
        </row>
        <row r="51">
          <cell r="A51" t="str">
            <v>요르단</v>
          </cell>
        </row>
        <row r="52">
          <cell r="A52" t="str">
            <v>이집트</v>
          </cell>
        </row>
        <row r="53">
          <cell r="A53" t="str">
            <v>인도네시아</v>
          </cell>
        </row>
        <row r="54">
          <cell r="A54" t="str">
            <v>카메룬</v>
          </cell>
        </row>
        <row r="55">
          <cell r="A55" t="str">
            <v>코모로</v>
          </cell>
        </row>
        <row r="56">
          <cell r="A56" t="str">
            <v>콜롬비아</v>
          </cell>
        </row>
        <row r="57">
          <cell r="A57" t="str">
            <v>쿠바</v>
          </cell>
        </row>
        <row r="58">
          <cell r="A58" t="str">
            <v>트리니다드토바고</v>
          </cell>
        </row>
        <row r="59">
          <cell r="A59" t="str">
            <v>파푸아뉴기니</v>
          </cell>
        </row>
        <row r="60">
          <cell r="A60" t="str">
            <v>프랑스</v>
          </cell>
        </row>
        <row r="61">
          <cell r="A61" t="str">
            <v>호주</v>
          </cell>
        </row>
        <row r="62">
          <cell r="A62" t="str">
            <v>과델로프</v>
          </cell>
        </row>
        <row r="63">
          <cell r="A63" t="str">
            <v>뉴 칼레도니아</v>
          </cell>
        </row>
        <row r="64">
          <cell r="A64" t="str">
            <v>바티칸 시티</v>
          </cell>
        </row>
        <row r="65">
          <cell r="A65" t="str">
            <v>보스니아헤르체고비나</v>
          </cell>
        </row>
        <row r="66">
          <cell r="A66" t="str">
            <v>세인트 키츠 네비스</v>
          </cell>
        </row>
        <row r="67">
          <cell r="A67" t="str">
            <v>싱가포르</v>
          </cell>
        </row>
        <row r="68">
          <cell r="A68" t="str">
            <v xml:space="preserve">아랍에미리트 </v>
          </cell>
        </row>
        <row r="69">
          <cell r="A69" t="str">
            <v>안굴리아</v>
          </cell>
        </row>
        <row r="70">
          <cell r="A70" t="str">
            <v>적도 기니</v>
          </cell>
        </row>
        <row r="71">
          <cell r="A71" t="str">
            <v>소말리아</v>
          </cell>
        </row>
        <row r="72">
          <cell r="A72" t="str">
            <v>룩셈브르크</v>
          </cell>
        </row>
        <row r="73">
          <cell r="A73" t="str">
            <v>홍콩</v>
          </cell>
        </row>
        <row r="74">
          <cell r="A74" t="str">
            <v>이란</v>
          </cell>
        </row>
        <row r="75">
          <cell r="A75" t="str">
            <v>이스라엘</v>
          </cell>
        </row>
        <row r="76">
          <cell r="A76" t="str">
            <v>크메르</v>
          </cell>
        </row>
        <row r="77">
          <cell r="A77" t="str">
            <v>몰디브</v>
          </cell>
        </row>
        <row r="78">
          <cell r="A78" t="str">
            <v>오만</v>
          </cell>
        </row>
        <row r="79">
          <cell r="A79" t="str">
            <v>필리핀</v>
          </cell>
        </row>
        <row r="80">
          <cell r="A80" t="str">
            <v>사우디아라비아</v>
          </cell>
        </row>
        <row r="81">
          <cell r="A81" t="str">
            <v>스리랑카</v>
          </cell>
        </row>
        <row r="82">
          <cell r="A82" t="str">
            <v>시리아</v>
          </cell>
        </row>
        <row r="83">
          <cell r="A83" t="str">
            <v>터키</v>
          </cell>
        </row>
        <row r="84">
          <cell r="A84" t="str">
            <v>예멘</v>
          </cell>
        </row>
        <row r="85">
          <cell r="A85" t="str">
            <v>미크로네시아</v>
          </cell>
        </row>
        <row r="86">
          <cell r="A86" t="str">
            <v>아르헨티나</v>
          </cell>
        </row>
        <row r="87">
          <cell r="A87" t="str">
            <v>바하마</v>
          </cell>
        </row>
        <row r="88">
          <cell r="A88" t="str">
            <v>브라질</v>
          </cell>
        </row>
        <row r="89">
          <cell r="A89" t="str">
            <v>칠레</v>
          </cell>
        </row>
        <row r="90">
          <cell r="A90" t="str">
            <v>코스타리카</v>
          </cell>
        </row>
        <row r="91">
          <cell r="A91" t="str">
            <v>엘살바도르</v>
          </cell>
        </row>
        <row r="92">
          <cell r="A92" t="str">
            <v>과테말라</v>
          </cell>
        </row>
        <row r="93">
          <cell r="A93" t="str">
            <v>아이티</v>
          </cell>
        </row>
        <row r="94">
          <cell r="A94" t="str">
            <v>멕시코</v>
          </cell>
        </row>
        <row r="95">
          <cell r="A95" t="str">
            <v>페루</v>
          </cell>
        </row>
        <row r="96">
          <cell r="A96" t="str">
            <v>베네수엘라</v>
          </cell>
        </row>
        <row r="97">
          <cell r="A97" t="str">
            <v>핀란드</v>
          </cell>
        </row>
        <row r="98">
          <cell r="A98" t="str">
            <v>그리스</v>
          </cell>
        </row>
        <row r="99">
          <cell r="A99" t="str">
            <v>네덜란드</v>
          </cell>
        </row>
        <row r="100">
          <cell r="A100" t="str">
            <v>산마리노</v>
          </cell>
        </row>
        <row r="101">
          <cell r="A101" t="str">
            <v>베나투</v>
          </cell>
        </row>
        <row r="102">
          <cell r="A102" t="str">
            <v>베냉</v>
          </cell>
        </row>
        <row r="103">
          <cell r="A103" t="str">
            <v>솔로몬제도</v>
          </cell>
        </row>
        <row r="104">
          <cell r="A104" t="str">
            <v>키리바시</v>
          </cell>
        </row>
        <row r="105">
          <cell r="A105" t="str">
            <v>대만</v>
          </cell>
        </row>
        <row r="106">
          <cell r="A106" t="str">
            <v>짐바브웨</v>
          </cell>
        </row>
        <row r="107">
          <cell r="A107" t="str">
            <v>파로에 군도</v>
          </cell>
        </row>
        <row r="108">
          <cell r="A108" t="str">
            <v>불가리아</v>
          </cell>
        </row>
        <row r="109">
          <cell r="A109" t="str">
            <v>르완다</v>
          </cell>
        </row>
        <row r="110">
          <cell r="A110" t="str">
            <v>시에라리온</v>
          </cell>
        </row>
        <row r="111">
          <cell r="A111" t="str">
            <v>수단</v>
          </cell>
        </row>
        <row r="112">
          <cell r="A112" t="str">
            <v>모나코</v>
          </cell>
        </row>
        <row r="113">
          <cell r="A113" t="str">
            <v>토고</v>
          </cell>
        </row>
        <row r="114">
          <cell r="A114" t="str">
            <v>우간다</v>
          </cell>
        </row>
        <row r="115">
          <cell r="A115" t="str">
            <v>가이네아</v>
          </cell>
        </row>
        <row r="116">
          <cell r="A116" t="str">
            <v>모리타니아</v>
          </cell>
        </row>
        <row r="117">
          <cell r="A117" t="str">
            <v>잠비아</v>
          </cell>
        </row>
        <row r="118">
          <cell r="A118" t="str">
            <v>미얀마(버마)</v>
          </cell>
        </row>
        <row r="119">
          <cell r="A119" t="str">
            <v>부르키나파소</v>
          </cell>
        </row>
        <row r="120">
          <cell r="A120" t="str">
            <v>슬로베니아</v>
          </cell>
        </row>
        <row r="121">
          <cell r="A121" t="str">
            <v>우즈베키스탄</v>
          </cell>
        </row>
        <row r="122">
          <cell r="A122" t="str">
            <v>차오</v>
          </cell>
        </row>
        <row r="123">
          <cell r="A123" t="str">
            <v>콩고</v>
          </cell>
        </row>
        <row r="124">
          <cell r="A124" t="str">
            <v>에스토니아</v>
          </cell>
        </row>
        <row r="125">
          <cell r="A125" t="str">
            <v>유럽연합</v>
          </cell>
        </row>
        <row r="126">
          <cell r="A126" t="str">
            <v>기니비사우</v>
          </cell>
        </row>
        <row r="127">
          <cell r="A127" t="str">
            <v>나우루</v>
          </cell>
        </row>
        <row r="128">
          <cell r="A128" t="str">
            <v>도미니카 공화국</v>
          </cell>
        </row>
        <row r="129">
          <cell r="A129" t="str">
            <v>리히텐슈타인</v>
          </cell>
        </row>
        <row r="130">
          <cell r="A130" t="str">
            <v>마이너 아우틀링 합중국 군도</v>
          </cell>
        </row>
        <row r="131">
          <cell r="A131" t="str">
            <v>보빗군도</v>
          </cell>
        </row>
        <row r="132">
          <cell r="A132" t="str">
            <v>불령 남부지역</v>
          </cell>
        </row>
        <row r="133">
          <cell r="A133" t="str">
            <v>서사하라</v>
          </cell>
        </row>
        <row r="134">
          <cell r="A134" t="str">
            <v>세인트 빈센트 그레나딘</v>
          </cell>
        </row>
        <row r="135">
          <cell r="A135" t="str">
            <v>세인트 헬레나</v>
          </cell>
        </row>
        <row r="136">
          <cell r="A136" t="str">
            <v>영령 버진군도</v>
          </cell>
        </row>
        <row r="137">
          <cell r="A137" t="str">
            <v>영령 캐이맨 군도</v>
          </cell>
        </row>
        <row r="138">
          <cell r="A138" t="str">
            <v>코스 군도</v>
          </cell>
        </row>
        <row r="139">
          <cell r="A139" t="str">
            <v>투르크 &amp; 카이코스 군도</v>
          </cell>
        </row>
        <row r="140">
          <cell r="A140" t="str">
            <v>팔레스타인</v>
          </cell>
        </row>
        <row r="141">
          <cell r="A141" t="str">
            <v>도미니카</v>
          </cell>
        </row>
        <row r="142">
          <cell r="A142" t="str">
            <v>우루과이</v>
          </cell>
        </row>
        <row r="143">
          <cell r="A143" t="str">
            <v>독일</v>
          </cell>
        </row>
        <row r="144">
          <cell r="A144" t="str">
            <v>키프로스</v>
          </cell>
        </row>
        <row r="145">
          <cell r="A145" t="str">
            <v>이라크</v>
          </cell>
        </row>
        <row r="146">
          <cell r="A146" t="str">
            <v>말레이지아</v>
          </cell>
        </row>
        <row r="147">
          <cell r="A147" t="str">
            <v>네팔</v>
          </cell>
        </row>
        <row r="148">
          <cell r="A148" t="str">
            <v>탄자니아</v>
          </cell>
        </row>
        <row r="149">
          <cell r="A149" t="str">
            <v>모잠비크</v>
          </cell>
        </row>
        <row r="150">
          <cell r="A150" t="str">
            <v>마다가스카르</v>
          </cell>
        </row>
        <row r="151">
          <cell r="A151" t="str">
            <v>스페인</v>
          </cell>
        </row>
        <row r="152">
          <cell r="A152" t="str">
            <v xml:space="preserve">동독 </v>
          </cell>
        </row>
        <row r="153">
          <cell r="A153" t="str">
            <v>파키스탄</v>
          </cell>
        </row>
        <row r="154">
          <cell r="A154" t="str">
            <v>카타르</v>
          </cell>
        </row>
        <row r="155">
          <cell r="A155" t="str">
            <v>베트남</v>
          </cell>
        </row>
        <row r="156">
          <cell r="A156" t="str">
            <v>남예멘</v>
          </cell>
        </row>
        <row r="157">
          <cell r="A157" t="str">
            <v>볼리비아</v>
          </cell>
        </row>
        <row r="158">
          <cell r="A158" t="str">
            <v xml:space="preserve">에콰도르 </v>
          </cell>
        </row>
        <row r="159">
          <cell r="A159" t="str">
            <v>그레나다</v>
          </cell>
        </row>
        <row r="160">
          <cell r="A160" t="str">
            <v>자메이카</v>
          </cell>
        </row>
        <row r="161">
          <cell r="A161" t="str">
            <v>파나마</v>
          </cell>
        </row>
        <row r="162">
          <cell r="A162" t="str">
            <v>수리남</v>
          </cell>
        </row>
        <row r="163">
          <cell r="A163" t="str">
            <v>오스트리아</v>
          </cell>
        </row>
        <row r="164">
          <cell r="A164" t="str">
            <v>영국</v>
          </cell>
        </row>
        <row r="165">
          <cell r="A165" t="str">
            <v>이탈리아</v>
          </cell>
        </row>
        <row r="166">
          <cell r="A166" t="str">
            <v>몰타</v>
          </cell>
        </row>
        <row r="167">
          <cell r="A167" t="str">
            <v>노르웨이</v>
          </cell>
        </row>
        <row r="168">
          <cell r="A168" t="str">
            <v>스위스</v>
          </cell>
        </row>
        <row r="169">
          <cell r="A169" t="str">
            <v>알바니아</v>
          </cell>
        </row>
        <row r="170">
          <cell r="A170" t="str">
            <v>소련</v>
          </cell>
        </row>
        <row r="171">
          <cell r="A171" t="str">
            <v>피지</v>
          </cell>
        </row>
        <row r="172">
          <cell r="A172" t="str">
            <v>칼레도니아</v>
          </cell>
        </row>
        <row r="173">
          <cell r="A173" t="str">
            <v>타이티</v>
          </cell>
        </row>
        <row r="174">
          <cell r="A174" t="str">
            <v>알제리</v>
          </cell>
        </row>
        <row r="175">
          <cell r="A175" t="str">
            <v>다오메이</v>
          </cell>
        </row>
        <row r="176">
          <cell r="A176" t="str">
            <v xml:space="preserve">에티오피아 </v>
          </cell>
        </row>
        <row r="177">
          <cell r="A177" t="str">
            <v>가나</v>
          </cell>
        </row>
        <row r="178">
          <cell r="A178" t="str">
            <v>케냐</v>
          </cell>
        </row>
        <row r="179">
          <cell r="A179" t="str">
            <v>리비아</v>
          </cell>
        </row>
        <row r="180">
          <cell r="A180" t="str">
            <v>모리셔스</v>
          </cell>
        </row>
        <row r="181">
          <cell r="A181" t="str">
            <v>니제르</v>
          </cell>
        </row>
        <row r="182">
          <cell r="A182" t="str">
            <v>기니</v>
          </cell>
        </row>
        <row r="183">
          <cell r="A183" t="str">
            <v>바레인</v>
          </cell>
        </row>
        <row r="184">
          <cell r="A184" t="str">
            <v>북한</v>
          </cell>
        </row>
        <row r="185">
          <cell r="A185" t="str">
            <v>가이아나</v>
          </cell>
        </row>
        <row r="186">
          <cell r="A186" t="str">
            <v>니카라과</v>
          </cell>
        </row>
        <row r="187">
          <cell r="A187" t="str">
            <v>푸에르토리코</v>
          </cell>
        </row>
        <row r="188">
          <cell r="A188" t="str">
            <v>덴마크</v>
          </cell>
        </row>
        <row r="189">
          <cell r="A189" t="str">
            <v>아일랜드</v>
          </cell>
        </row>
        <row r="190">
          <cell r="A190" t="str">
            <v>헝가리</v>
          </cell>
        </row>
        <row r="191">
          <cell r="A191" t="str">
            <v>오트볼타</v>
          </cell>
        </row>
        <row r="192">
          <cell r="A192" t="str">
            <v>부룬디</v>
          </cell>
        </row>
        <row r="193">
          <cell r="A193" t="str">
            <v>버진군도</v>
          </cell>
        </row>
        <row r="194">
          <cell r="A194" t="str">
            <v>쎄크레스</v>
          </cell>
        </row>
        <row r="195">
          <cell r="A195" t="str">
            <v>아제르바잔</v>
          </cell>
        </row>
        <row r="196">
          <cell r="A196" t="str">
            <v>지부티</v>
          </cell>
        </row>
        <row r="197">
          <cell r="A197" t="str">
            <v>투르크메니스탄</v>
          </cell>
        </row>
        <row r="198">
          <cell r="A198" t="str">
            <v xml:space="preserve">키르기스스탄 </v>
          </cell>
        </row>
        <row r="199">
          <cell r="A199" t="str">
            <v>그린란드</v>
          </cell>
        </row>
        <row r="200">
          <cell r="A200" t="str">
            <v>피트카이른</v>
          </cell>
        </row>
        <row r="201">
          <cell r="A201" t="str">
            <v>아프가니스탄</v>
          </cell>
        </row>
        <row r="202">
          <cell r="A202" t="str">
            <v>방글라데시</v>
          </cell>
        </row>
        <row r="203">
          <cell r="A203" t="str">
            <v>부탄</v>
          </cell>
        </row>
        <row r="204">
          <cell r="A204" t="str">
            <v>브루나이</v>
          </cell>
        </row>
        <row r="205">
          <cell r="A205" t="str">
            <v>루마니아</v>
          </cell>
        </row>
        <row r="206">
          <cell r="A206" t="str">
            <v>세르비아</v>
          </cell>
        </row>
        <row r="207">
          <cell r="A207" t="str">
            <v>코소보</v>
          </cell>
        </row>
        <row r="208">
          <cell r="A208" t="str">
            <v>사모아</v>
          </cell>
        </row>
        <row r="209">
          <cell r="A209" t="str">
            <v>괌</v>
          </cell>
        </row>
        <row r="210">
          <cell r="A210" t="str">
            <v>헤브리테스</v>
          </cell>
        </row>
        <row r="211">
          <cell r="A211" t="str">
            <v>뉴질랜드</v>
          </cell>
        </row>
        <row r="212">
          <cell r="A212" t="str">
            <v>서사모아</v>
          </cell>
        </row>
        <row r="213">
          <cell r="A213" t="str">
            <v>보츠와나</v>
          </cell>
        </row>
        <row r="214">
          <cell r="A214" t="str">
            <v>중앙아프리카공화국</v>
          </cell>
        </row>
        <row r="215">
          <cell r="A215" t="str">
            <v>차드</v>
          </cell>
        </row>
        <row r="216">
          <cell r="A216" t="str">
            <v>아이보리코스트</v>
          </cell>
        </row>
        <row r="217">
          <cell r="A217" t="str">
            <v>라이베리아</v>
          </cell>
        </row>
        <row r="218">
          <cell r="A218" t="str">
            <v>모로코</v>
          </cell>
        </row>
        <row r="219">
          <cell r="A219" t="str">
            <v>나이지리아</v>
          </cell>
        </row>
        <row r="220">
          <cell r="A220" t="str">
            <v>로디지아</v>
          </cell>
        </row>
        <row r="221">
          <cell r="A221" t="str">
            <v>세네갈</v>
          </cell>
        </row>
        <row r="222">
          <cell r="A222" t="str">
            <v>남아프리카공화국</v>
          </cell>
        </row>
        <row r="223">
          <cell r="A223" t="str">
            <v>서남아프리카</v>
          </cell>
        </row>
        <row r="224">
          <cell r="A224" t="str">
            <v>스와질랜드</v>
          </cell>
        </row>
        <row r="225">
          <cell r="A225" t="str">
            <v>튀니지</v>
          </cell>
        </row>
        <row r="226">
          <cell r="A226" t="str">
            <v>콩고민주공화국</v>
          </cell>
        </row>
        <row r="227">
          <cell r="A227" t="str">
            <v>앙골라</v>
          </cell>
        </row>
        <row r="228">
          <cell r="A228" t="str">
            <v>말비나소</v>
          </cell>
        </row>
        <row r="229">
          <cell r="A229" t="str">
            <v>몰도바</v>
          </cell>
        </row>
        <row r="230">
          <cell r="A230" t="str">
            <v>버뮤다</v>
          </cell>
        </row>
        <row r="231">
          <cell r="A231" t="str">
            <v>벨리즈</v>
          </cell>
        </row>
        <row r="232">
          <cell r="A232" t="str">
            <v>벨라루시아</v>
          </cell>
        </row>
        <row r="233">
          <cell r="A233" t="str">
            <v>러시아</v>
          </cell>
        </row>
        <row r="234">
          <cell r="A234" t="str">
            <v>시칠리스</v>
          </cell>
        </row>
        <row r="235">
          <cell r="A235" t="str">
            <v>우크라이나</v>
          </cell>
        </row>
        <row r="236">
          <cell r="A236" t="str">
            <v>지브랄타</v>
          </cell>
        </row>
        <row r="237">
          <cell r="A237" t="str">
            <v>포클랜드 군도</v>
          </cell>
        </row>
        <row r="238">
          <cell r="A238" t="str">
            <v>카페버디</v>
          </cell>
        </row>
        <row r="239">
          <cell r="A239" t="str">
            <v>타지키스탄</v>
          </cell>
        </row>
        <row r="240">
          <cell r="A240" t="str">
            <v>통가</v>
          </cell>
        </row>
        <row r="241">
          <cell r="A241" t="str">
            <v>파카리안</v>
          </cell>
        </row>
        <row r="242">
          <cell r="A242" t="str">
            <v>카자흐스탄</v>
          </cell>
        </row>
        <row r="243">
          <cell r="A243" t="str">
            <v>그루지아</v>
          </cell>
        </row>
        <row r="244">
          <cell r="A244" t="str">
            <v>나미비아</v>
          </cell>
        </row>
        <row r="245">
          <cell r="A245" t="str">
            <v>네덜란드령앤틸리스제도</v>
          </cell>
        </row>
        <row r="246">
          <cell r="A246" t="str">
            <v>노폴크 아일랜드</v>
          </cell>
        </row>
        <row r="247">
          <cell r="A247" t="str">
            <v>니우에</v>
          </cell>
        </row>
        <row r="248">
          <cell r="A248" t="str">
            <v>라트비아</v>
          </cell>
        </row>
        <row r="249">
          <cell r="A249" t="str">
            <v>리투아니아</v>
          </cell>
        </row>
        <row r="250">
          <cell r="A250" t="str">
            <v>마케도니아</v>
          </cell>
        </row>
        <row r="251">
          <cell r="A251" t="str">
            <v>마티니크</v>
          </cell>
        </row>
        <row r="252">
          <cell r="A252" t="str">
            <v>메요트</v>
          </cell>
        </row>
        <row r="253">
          <cell r="A253" t="str">
            <v>몬트세라트</v>
          </cell>
        </row>
        <row r="254">
          <cell r="A254" t="str">
            <v>불령 리유니온,코모도 제도</v>
          </cell>
        </row>
        <row r="255">
          <cell r="A255" t="str">
            <v>불령 폴리네시아</v>
          </cell>
        </row>
        <row r="256">
          <cell r="A256" t="str">
            <v xml:space="preserve">상투메프린시페 </v>
          </cell>
        </row>
        <row r="257">
          <cell r="A257" t="str">
            <v>세인트 루시아</v>
          </cell>
        </row>
        <row r="258">
          <cell r="A258" t="str">
            <v>슬로바키아</v>
          </cell>
        </row>
        <row r="259">
          <cell r="A259" t="str">
            <v>안티가 바부다</v>
          </cell>
        </row>
        <row r="260">
          <cell r="A260" t="str">
            <v>에리트리아</v>
          </cell>
        </row>
        <row r="261">
          <cell r="A261" t="str">
            <v>왈라스 &amp; 퓨투나 군도</v>
          </cell>
        </row>
        <row r="262">
          <cell r="A262" t="str">
            <v>크로아티아</v>
          </cell>
        </row>
        <row r="263">
          <cell r="A263" t="str">
            <v>크리스마스 아일랜드</v>
          </cell>
        </row>
        <row r="264">
          <cell r="A264" t="str">
            <v>동티모르</v>
          </cell>
        </row>
        <row r="265">
          <cell r="A265" t="str">
            <v>팔라우</v>
          </cell>
        </row>
        <row r="266">
          <cell r="A266" t="str">
            <v>허드 앤 맥도날드 군도</v>
          </cell>
        </row>
        <row r="267">
          <cell r="A267" t="str">
            <v>몬테네그로</v>
          </cell>
        </row>
      </sheetData>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
      <sheetName val="1"/>
      <sheetName val="2"/>
      <sheetName val="3"/>
      <sheetName val="4"/>
      <sheetName val="5"/>
      <sheetName val="6"/>
      <sheetName val="7"/>
      <sheetName val="8"/>
      <sheetName val="9"/>
      <sheetName val="10"/>
      <sheetName val="11"/>
      <sheetName val="12"/>
      <sheetName val="13-1"/>
      <sheetName val="13-2"/>
      <sheetName val="14"/>
      <sheetName val="15"/>
      <sheetName val="16"/>
      <sheetName val="17"/>
      <sheetName val="18"/>
      <sheetName val="19"/>
      <sheetName val="20"/>
      <sheetName val="21"/>
      <sheetName val="22"/>
      <sheetName val="23"/>
      <sheetName val="24"/>
      <sheetName val="참조2"/>
      <sheetName val="참고"/>
      <sheetName val="출장비"/>
      <sheetName val="출장지"/>
      <sheetName val="통상거리"/>
    </sheetNames>
    <sheetDataSet>
      <sheetData sheetId="0"/>
      <sheetData sheetId="1"/>
      <sheetData sheetId="2"/>
      <sheetData sheetId="3">
        <row r="12">
          <cell r="B12" t="str">
            <v>연구원1</v>
          </cell>
        </row>
        <row r="13">
          <cell r="B13" t="str">
            <v>연구원2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D2" t="str">
            <v>인천</v>
          </cell>
          <cell r="E2">
            <v>60</v>
          </cell>
          <cell r="F2">
            <v>74</v>
          </cell>
        </row>
        <row r="3">
          <cell r="D3" t="str">
            <v>과천</v>
          </cell>
          <cell r="E3">
            <v>20</v>
          </cell>
          <cell r="F3">
            <v>42</v>
          </cell>
        </row>
        <row r="4">
          <cell r="D4" t="str">
            <v>수원</v>
          </cell>
          <cell r="E4">
            <v>64</v>
          </cell>
          <cell r="F4">
            <v>88</v>
          </cell>
        </row>
        <row r="5">
          <cell r="D5" t="str">
            <v>군포</v>
          </cell>
          <cell r="E5">
            <v>34</v>
          </cell>
          <cell r="F5">
            <v>62</v>
          </cell>
        </row>
        <row r="6">
          <cell r="D6" t="str">
            <v>성남</v>
          </cell>
          <cell r="E6">
            <v>44</v>
          </cell>
          <cell r="F6">
            <v>50</v>
          </cell>
        </row>
        <row r="7">
          <cell r="D7" t="str">
            <v>용인</v>
          </cell>
          <cell r="E7">
            <v>84</v>
          </cell>
          <cell r="F7">
            <v>98</v>
          </cell>
        </row>
        <row r="8">
          <cell r="D8" t="str">
            <v>안산</v>
          </cell>
          <cell r="E8">
            <v>50</v>
          </cell>
          <cell r="F8">
            <v>80</v>
          </cell>
        </row>
        <row r="9">
          <cell r="D9" t="str">
            <v>안양</v>
          </cell>
          <cell r="E9">
            <v>28</v>
          </cell>
          <cell r="F9">
            <v>50</v>
          </cell>
        </row>
        <row r="10">
          <cell r="D10" t="str">
            <v>안성</v>
          </cell>
          <cell r="E10">
            <v>160</v>
          </cell>
          <cell r="F10">
            <v>166</v>
          </cell>
        </row>
        <row r="11">
          <cell r="D11" t="str">
            <v>평택</v>
          </cell>
          <cell r="E11">
            <v>142</v>
          </cell>
          <cell r="F11">
            <v>150</v>
          </cell>
        </row>
        <row r="12">
          <cell r="D12" t="str">
            <v>오산</v>
          </cell>
          <cell r="E12">
            <v>98</v>
          </cell>
          <cell r="F12">
            <v>106</v>
          </cell>
        </row>
        <row r="13">
          <cell r="D13" t="str">
            <v>시흥</v>
          </cell>
          <cell r="E13">
            <v>46</v>
          </cell>
          <cell r="F13">
            <v>74</v>
          </cell>
        </row>
        <row r="14">
          <cell r="D14" t="str">
            <v>고양</v>
          </cell>
          <cell r="E14">
            <v>60</v>
          </cell>
          <cell r="F14">
            <v>36</v>
          </cell>
        </row>
        <row r="15">
          <cell r="D15" t="str">
            <v>파주</v>
          </cell>
          <cell r="E15">
            <v>102</v>
          </cell>
          <cell r="F15">
            <v>64</v>
          </cell>
        </row>
        <row r="16">
          <cell r="D16" t="str">
            <v>동두천</v>
          </cell>
          <cell r="E16">
            <v>118</v>
          </cell>
          <cell r="F16">
            <v>78</v>
          </cell>
        </row>
        <row r="17">
          <cell r="D17" t="str">
            <v>의정부</v>
          </cell>
          <cell r="E17">
            <v>82</v>
          </cell>
          <cell r="F17">
            <v>38</v>
          </cell>
        </row>
        <row r="18">
          <cell r="D18" t="str">
            <v>남양주</v>
          </cell>
          <cell r="E18">
            <v>74</v>
          </cell>
          <cell r="F18">
            <v>46</v>
          </cell>
        </row>
        <row r="19">
          <cell r="D19" t="str">
            <v>구리</v>
          </cell>
          <cell r="E19">
            <v>56</v>
          </cell>
          <cell r="F19">
            <v>32</v>
          </cell>
        </row>
        <row r="20">
          <cell r="D20" t="str">
            <v>김포</v>
          </cell>
          <cell r="E20">
            <v>66</v>
          </cell>
          <cell r="F20">
            <v>60</v>
          </cell>
        </row>
        <row r="21">
          <cell r="D21" t="str">
            <v>부천</v>
          </cell>
          <cell r="E21">
            <v>40</v>
          </cell>
          <cell r="F21">
            <v>52</v>
          </cell>
        </row>
        <row r="22">
          <cell r="D22" t="str">
            <v>광명</v>
          </cell>
          <cell r="E22">
            <v>20</v>
          </cell>
          <cell r="F22">
            <v>34</v>
          </cell>
        </row>
        <row r="23">
          <cell r="D23" t="str">
            <v>이천</v>
          </cell>
          <cell r="E23">
            <v>122</v>
          </cell>
          <cell r="F23">
            <v>134</v>
          </cell>
        </row>
        <row r="24">
          <cell r="D24" t="str">
            <v>대전</v>
          </cell>
          <cell r="E24">
            <v>316</v>
          </cell>
          <cell r="F24">
            <v>322</v>
          </cell>
        </row>
        <row r="25">
          <cell r="D25" t="str">
            <v>천안</v>
          </cell>
          <cell r="E25">
            <v>184</v>
          </cell>
          <cell r="F25">
            <v>192</v>
          </cell>
        </row>
        <row r="26">
          <cell r="D26" t="str">
            <v>세종</v>
          </cell>
          <cell r="E26">
            <v>278</v>
          </cell>
          <cell r="F26">
            <v>284</v>
          </cell>
        </row>
        <row r="27">
          <cell r="D27" t="str">
            <v>공주</v>
          </cell>
          <cell r="E27">
            <v>268</v>
          </cell>
          <cell r="F27">
            <v>274</v>
          </cell>
        </row>
        <row r="28">
          <cell r="D28" t="str">
            <v>논산</v>
          </cell>
          <cell r="E28">
            <v>328</v>
          </cell>
          <cell r="F28">
            <v>336</v>
          </cell>
        </row>
        <row r="29">
          <cell r="D29" t="str">
            <v>계룡</v>
          </cell>
          <cell r="E29">
            <v>328</v>
          </cell>
          <cell r="F29">
            <v>336</v>
          </cell>
        </row>
        <row r="30">
          <cell r="D30" t="str">
            <v>보령</v>
          </cell>
          <cell r="E30">
            <v>316</v>
          </cell>
          <cell r="F30">
            <v>350</v>
          </cell>
        </row>
        <row r="31">
          <cell r="D31" t="str">
            <v>아산</v>
          </cell>
          <cell r="E31">
            <v>188</v>
          </cell>
          <cell r="F31">
            <v>204</v>
          </cell>
        </row>
        <row r="32">
          <cell r="D32" t="str">
            <v>서산</v>
          </cell>
          <cell r="E32">
            <v>220</v>
          </cell>
          <cell r="F32">
            <v>252</v>
          </cell>
        </row>
        <row r="33">
          <cell r="D33" t="str">
            <v>당진</v>
          </cell>
          <cell r="E33">
            <v>178</v>
          </cell>
          <cell r="F33">
            <v>206</v>
          </cell>
        </row>
        <row r="34">
          <cell r="D34" t="str">
            <v>제천</v>
          </cell>
          <cell r="E34">
            <v>308</v>
          </cell>
          <cell r="F34">
            <v>314</v>
          </cell>
        </row>
        <row r="35">
          <cell r="D35" t="str">
            <v>청주</v>
          </cell>
          <cell r="E35">
            <v>266</v>
          </cell>
          <cell r="F35">
            <v>274</v>
          </cell>
        </row>
        <row r="36">
          <cell r="D36" t="str">
            <v>충주</v>
          </cell>
          <cell r="E36">
            <v>252</v>
          </cell>
          <cell r="F36">
            <v>258</v>
          </cell>
        </row>
        <row r="37">
          <cell r="D37" t="str">
            <v>전주</v>
          </cell>
          <cell r="E37">
            <v>422</v>
          </cell>
          <cell r="F37">
            <v>430</v>
          </cell>
        </row>
        <row r="38">
          <cell r="D38" t="str">
            <v>남원</v>
          </cell>
          <cell r="E38">
            <v>520</v>
          </cell>
          <cell r="F38">
            <v>528</v>
          </cell>
        </row>
        <row r="39">
          <cell r="D39" t="str">
            <v>김제</v>
          </cell>
          <cell r="E39">
            <v>444</v>
          </cell>
          <cell r="F39">
            <v>452</v>
          </cell>
        </row>
        <row r="40">
          <cell r="D40" t="str">
            <v>광주</v>
          </cell>
          <cell r="E40">
            <v>594</v>
          </cell>
          <cell r="F40">
            <v>1188</v>
          </cell>
        </row>
        <row r="41">
          <cell r="D41" t="str">
            <v>정읍</v>
          </cell>
          <cell r="E41">
            <v>488</v>
          </cell>
          <cell r="F41">
            <v>496</v>
          </cell>
        </row>
        <row r="42">
          <cell r="D42" t="str">
            <v>익산</v>
          </cell>
          <cell r="E42">
            <v>394</v>
          </cell>
          <cell r="F42">
            <v>402</v>
          </cell>
        </row>
        <row r="43">
          <cell r="D43" t="str">
            <v>군산</v>
          </cell>
          <cell r="E43">
            <v>408</v>
          </cell>
          <cell r="F43">
            <v>416</v>
          </cell>
        </row>
        <row r="44">
          <cell r="D44" t="str">
            <v>목포</v>
          </cell>
          <cell r="E44">
            <v>694</v>
          </cell>
          <cell r="F44">
            <v>702</v>
          </cell>
        </row>
        <row r="45">
          <cell r="D45" t="str">
            <v>여수</v>
          </cell>
          <cell r="E45">
            <v>688</v>
          </cell>
          <cell r="F45">
            <v>694</v>
          </cell>
        </row>
        <row r="46">
          <cell r="D46" t="str">
            <v>광양</v>
          </cell>
          <cell r="E46">
            <v>660</v>
          </cell>
          <cell r="F46">
            <v>668</v>
          </cell>
        </row>
        <row r="47">
          <cell r="D47" t="str">
            <v>순천</v>
          </cell>
          <cell r="E47">
            <v>644</v>
          </cell>
          <cell r="F47">
            <v>652</v>
          </cell>
        </row>
        <row r="48">
          <cell r="D48" t="str">
            <v>나주</v>
          </cell>
          <cell r="E48">
            <v>632</v>
          </cell>
          <cell r="F48">
            <v>640</v>
          </cell>
        </row>
        <row r="49">
          <cell r="D49" t="str">
            <v>원주</v>
          </cell>
          <cell r="E49">
            <v>236</v>
          </cell>
          <cell r="F49">
            <v>250</v>
          </cell>
        </row>
        <row r="50">
          <cell r="D50" t="str">
            <v>강릉</v>
          </cell>
          <cell r="E50">
            <v>462</v>
          </cell>
          <cell r="F50">
            <v>470</v>
          </cell>
        </row>
        <row r="51">
          <cell r="D51" t="str">
            <v>태백</v>
          </cell>
          <cell r="E51">
            <v>496</v>
          </cell>
          <cell r="F51">
            <v>510</v>
          </cell>
        </row>
        <row r="52">
          <cell r="D52" t="str">
            <v>속초</v>
          </cell>
          <cell r="E52">
            <v>396</v>
          </cell>
          <cell r="F52">
            <v>378</v>
          </cell>
        </row>
        <row r="53">
          <cell r="D53" t="str">
            <v>삼척</v>
          </cell>
          <cell r="E53">
            <v>556</v>
          </cell>
          <cell r="F53">
            <v>564</v>
          </cell>
        </row>
        <row r="54">
          <cell r="D54" t="str">
            <v>춘천</v>
          </cell>
          <cell r="E54">
            <v>208</v>
          </cell>
          <cell r="F54">
            <v>190</v>
          </cell>
        </row>
        <row r="55">
          <cell r="D55" t="str">
            <v>동해</v>
          </cell>
          <cell r="E55">
            <v>534</v>
          </cell>
          <cell r="F55">
            <v>540</v>
          </cell>
        </row>
        <row r="56">
          <cell r="D56" t="str">
            <v>안동</v>
          </cell>
          <cell r="E56">
            <v>476</v>
          </cell>
          <cell r="F56">
            <v>482</v>
          </cell>
        </row>
        <row r="57">
          <cell r="D57" t="str">
            <v>구미</v>
          </cell>
          <cell r="E57">
            <v>486</v>
          </cell>
          <cell r="F57">
            <v>492</v>
          </cell>
        </row>
        <row r="58">
          <cell r="D58" t="str">
            <v>포항</v>
          </cell>
          <cell r="E58">
            <v>716</v>
          </cell>
          <cell r="F58">
            <v>724</v>
          </cell>
        </row>
        <row r="59">
          <cell r="D59" t="str">
            <v>영천</v>
          </cell>
          <cell r="E59">
            <v>644</v>
          </cell>
          <cell r="F59">
            <v>652</v>
          </cell>
        </row>
        <row r="60">
          <cell r="D60" t="str">
            <v>영주</v>
          </cell>
          <cell r="E60">
            <v>410</v>
          </cell>
          <cell r="F60">
            <v>424</v>
          </cell>
        </row>
        <row r="61">
          <cell r="D61" t="str">
            <v>경주</v>
          </cell>
          <cell r="E61">
            <v>704</v>
          </cell>
          <cell r="F61">
            <v>710</v>
          </cell>
        </row>
        <row r="62">
          <cell r="D62" t="str">
            <v>김천</v>
          </cell>
          <cell r="E62">
            <v>458</v>
          </cell>
          <cell r="F62">
            <v>466</v>
          </cell>
        </row>
        <row r="63">
          <cell r="D63" t="str">
            <v>경산</v>
          </cell>
          <cell r="E63">
            <v>604</v>
          </cell>
          <cell r="F63">
            <v>612</v>
          </cell>
        </row>
        <row r="64">
          <cell r="D64" t="str">
            <v>상주</v>
          </cell>
          <cell r="E64">
            <v>398</v>
          </cell>
          <cell r="F64">
            <v>406</v>
          </cell>
        </row>
        <row r="65">
          <cell r="D65" t="str">
            <v>문경</v>
          </cell>
          <cell r="E65">
            <v>360</v>
          </cell>
          <cell r="F65">
            <v>368</v>
          </cell>
        </row>
        <row r="66">
          <cell r="D66" t="str">
            <v>진주</v>
          </cell>
          <cell r="E66">
            <v>650</v>
          </cell>
          <cell r="F66">
            <v>658</v>
          </cell>
        </row>
        <row r="67">
          <cell r="D67" t="str">
            <v>통영</v>
          </cell>
          <cell r="E67">
            <v>746</v>
          </cell>
          <cell r="F67">
            <v>754</v>
          </cell>
        </row>
        <row r="68">
          <cell r="D68" t="str">
            <v>사천</v>
          </cell>
          <cell r="E68">
            <v>682</v>
          </cell>
          <cell r="F68">
            <v>690</v>
          </cell>
        </row>
        <row r="69">
          <cell r="D69" t="str">
            <v>김해</v>
          </cell>
          <cell r="E69">
            <v>764</v>
          </cell>
          <cell r="F69">
            <v>772</v>
          </cell>
        </row>
        <row r="70">
          <cell r="D70" t="str">
            <v>밀양</v>
          </cell>
          <cell r="E70">
            <v>682</v>
          </cell>
          <cell r="F70">
            <v>688</v>
          </cell>
        </row>
        <row r="71">
          <cell r="D71" t="str">
            <v>거제</v>
          </cell>
          <cell r="E71">
            <v>786</v>
          </cell>
          <cell r="F71">
            <v>794</v>
          </cell>
        </row>
        <row r="72">
          <cell r="D72" t="str">
            <v>창원</v>
          </cell>
          <cell r="E72">
            <v>726</v>
          </cell>
          <cell r="F72">
            <v>734</v>
          </cell>
        </row>
        <row r="73">
          <cell r="D73" t="str">
            <v>양산</v>
          </cell>
          <cell r="E73">
            <v>758</v>
          </cell>
          <cell r="F73">
            <v>766</v>
          </cell>
        </row>
        <row r="74">
          <cell r="D74" t="str">
            <v>부산</v>
          </cell>
          <cell r="E74">
            <v>782</v>
          </cell>
          <cell r="F74">
            <v>788</v>
          </cell>
        </row>
        <row r="75">
          <cell r="D75" t="str">
            <v>대구</v>
          </cell>
          <cell r="E75">
            <v>570</v>
          </cell>
          <cell r="F75">
            <v>576</v>
          </cell>
        </row>
        <row r="76">
          <cell r="D76" t="str">
            <v>울산</v>
          </cell>
          <cell r="E76">
            <v>784</v>
          </cell>
          <cell r="F76">
            <v>790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
      <sheetName val="인건비지급단가"/>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
      <sheetName val="1"/>
      <sheetName val="2"/>
      <sheetName val="3"/>
      <sheetName val="4"/>
      <sheetName val="5"/>
      <sheetName val="6"/>
      <sheetName val="7"/>
      <sheetName val="8"/>
      <sheetName val="9"/>
      <sheetName val="10"/>
      <sheetName val="11-1"/>
      <sheetName val="11-2"/>
      <sheetName val="12"/>
      <sheetName val="13-1"/>
      <sheetName val="13-2"/>
      <sheetName val="14"/>
      <sheetName val="15"/>
      <sheetName val="16"/>
      <sheetName val="17"/>
      <sheetName val="18"/>
      <sheetName val="19"/>
      <sheetName val="20"/>
      <sheetName val="21"/>
      <sheetName val="22"/>
      <sheetName val="23"/>
      <sheetName val="24"/>
      <sheetName val="참조2"/>
      <sheetName val="참고"/>
      <sheetName val="출장비"/>
      <sheetName val="출장지"/>
      <sheetName val="통상거리"/>
    </sheetNames>
    <sheetDataSet>
      <sheetData sheetId="0" refreshError="1"/>
      <sheetData sheetId="1" refreshError="1"/>
      <sheetData sheetId="2" refreshError="1"/>
      <sheetData sheetId="3">
        <row r="12">
          <cell r="B12" t="str">
            <v>연구원1</v>
          </cell>
        </row>
        <row r="13">
          <cell r="B13" t="str">
            <v>연구원2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
      <sheetName val="1"/>
      <sheetName val="2-1"/>
      <sheetName val="2-2"/>
      <sheetName val="3"/>
      <sheetName val="4"/>
      <sheetName val="5"/>
      <sheetName val="6"/>
      <sheetName val="7"/>
      <sheetName val="8"/>
      <sheetName val="9"/>
      <sheetName val="10"/>
      <sheetName val="A"/>
      <sheetName val=" B"/>
      <sheetName val="C"/>
      <sheetName val="D"/>
      <sheetName val="E"/>
      <sheetName val="F"/>
      <sheetName val="Sheet1"/>
      <sheetName val="2"/>
    </sheetNames>
    <definedNames>
      <definedName name="계약내용고지확인서_단일"/>
      <definedName name="계약내용고지확인서_복수"/>
      <definedName name="고용계약서_연구근접지원인력"/>
      <definedName name="고용계약서_참여연구자"/>
      <definedName name="구매규격서"/>
      <definedName name="기여도평가서"/>
      <definedName name="물품구매요청서"/>
      <definedName name="보안서약서수정1"/>
      <definedName name="보안서약서영문수정본"/>
      <definedName name="보안수당지급"/>
      <definedName name="소속기관장확인서"/>
      <definedName name="수의계약사유서_내자"/>
      <definedName name="수의계약사유서_외자"/>
      <definedName name="연구과제참여합의서"/>
      <definedName name="용도설명서"/>
      <definedName name="전문가활용비2"/>
      <definedName name="전문가활용비사용내역서_영문"/>
      <definedName name="참석자서명부"/>
      <definedName name="참여계약서"/>
      <definedName name="출장결과보고서"/>
      <definedName name="출장신청서"/>
      <definedName name="행사개최내역서"/>
      <definedName name="확인서"/>
      <definedName name="회의사전품의서"/>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
      <sheetName val="1"/>
      <sheetName val="2"/>
      <sheetName val="3"/>
      <sheetName val="4"/>
      <sheetName val="5-1"/>
      <sheetName val="5-2"/>
      <sheetName val="6"/>
      <sheetName val="7"/>
      <sheetName val="8"/>
      <sheetName val="9"/>
      <sheetName val="10"/>
      <sheetName val="11"/>
      <sheetName val="A"/>
      <sheetName val="B"/>
      <sheetName val="C"/>
      <sheetName val="D"/>
      <sheetName val="E"/>
      <sheetName val="Sheet1"/>
      <sheetName val="서울대학교 산학협력단 표준 연구비 청구서식(20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txDef>
      <a:spPr>
        <a:noFill/>
      </a:spPr>
      <a:bodyPr vertOverflow="clip" wrap="square" rtlCol="0" anchor="t">
        <a:noAutofit/>
      </a:bodyPr>
      <a:lstStyle>
        <a:defPPr>
          <a:defRPr sz="900">
            <a:solidFill>
              <a:schemeClr val="tx1"/>
            </a:solidFill>
            <a:latin typeface="맑은 고딕" pitchFamily="50" charset="-127"/>
            <a:ea typeface="맑은 고딕" pitchFamily="50" charset="-127"/>
            <a:cs typeface="+mn-cs"/>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1.xml"/><Relationship Id="rId16" Type="http://schemas.openxmlformats.org/officeDocument/2006/relationships/ctrlProp" Target="../ctrlProps/ctrlProp13.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7.vml"/><Relationship Id="rId7" Type="http://schemas.openxmlformats.org/officeDocument/2006/relationships/ctrlProp" Target="../ctrlProps/ctrlProp19.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18.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8.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1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6.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trlProp" Target="../ctrlProps/ctrlProp4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trlProp" Target="../ctrlProps/ctrlProp4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9.bin"/><Relationship Id="rId6" Type="http://schemas.openxmlformats.org/officeDocument/2006/relationships/comments" Target="../comments6.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hyperlink" Target="http://www.roadplus.com/" TargetMode="External"/><Relationship Id="rId7" Type="http://schemas.openxmlformats.org/officeDocument/2006/relationships/vmlDrawing" Target="../drawings/vmlDrawing12.vml"/><Relationship Id="rId12" Type="http://schemas.openxmlformats.org/officeDocument/2006/relationships/comments" Target="../comments7.xml"/><Relationship Id="rId2" Type="http://schemas.openxmlformats.org/officeDocument/2006/relationships/hyperlink" Target="http://www.roadplus.com/" TargetMode="External"/><Relationship Id="rId1" Type="http://schemas.openxmlformats.org/officeDocument/2006/relationships/hyperlink" Target="http://www.opinet.co.kr/" TargetMode="External"/><Relationship Id="rId6" Type="http://schemas.openxmlformats.org/officeDocument/2006/relationships/drawing" Target="../drawings/drawing17.xml"/><Relationship Id="rId11" Type="http://schemas.openxmlformats.org/officeDocument/2006/relationships/ctrlProp" Target="../ctrlProps/ctrlProp50.xml"/><Relationship Id="rId5" Type="http://schemas.openxmlformats.org/officeDocument/2006/relationships/printerSettings" Target="../printerSettings/printerSettings20.bin"/><Relationship Id="rId10" Type="http://schemas.openxmlformats.org/officeDocument/2006/relationships/ctrlProp" Target="../ctrlProps/ctrlProp49.xml"/><Relationship Id="rId4" Type="http://schemas.openxmlformats.org/officeDocument/2006/relationships/hyperlink" Target="http://www.opinet.co.kr/" TargetMode="External"/><Relationship Id="rId9" Type="http://schemas.openxmlformats.org/officeDocument/2006/relationships/ctrlProp" Target="../ctrlProps/ctrlProp4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drawing" Target="../drawings/drawing18.xml"/><Relationship Id="rId7" Type="http://schemas.openxmlformats.org/officeDocument/2006/relationships/ctrlProp" Target="../ctrlProps/ctrlProp53.xml"/><Relationship Id="rId2" Type="http://schemas.openxmlformats.org/officeDocument/2006/relationships/printerSettings" Target="../printerSettings/printerSettings23.bin"/><Relationship Id="rId1" Type="http://schemas.openxmlformats.org/officeDocument/2006/relationships/hyperlink" Target="http://fx.kebhana.com/FER1101C.web?q=0AB6851A189E0014A66258BB3B312CCEDB0684F8C60973;mTvuaTB6JRgxM3xVWXKAvOB9j4gLIw9di/60Lv%2B%2BW/D1thH5/pzosrubtwfn1h15;gxjCcQs8G4tDn0dei1HWtStC6eU%3D" TargetMode="External"/><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vmlDrawing" Target="../drawings/vmlDrawing13.vml"/><Relationship Id="rId9"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www.g2b.go.kr:8051/search/classificationSearch.do" TargetMode="External"/><Relationship Id="rId5" Type="http://schemas.openxmlformats.org/officeDocument/2006/relationships/comments" Target="../comments9.xml"/><Relationship Id="rId4" Type="http://schemas.openxmlformats.org/officeDocument/2006/relationships/vmlDrawing" Target="../drawings/vmlDrawing14.v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 Type="http://schemas.openxmlformats.org/officeDocument/2006/relationships/hyperlink" Target="http://www.g2b.go.kr:8051/main/main.do" TargetMode="Externa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2" Type="http://schemas.openxmlformats.org/officeDocument/2006/relationships/hyperlink" Target="https://unipass.customs.go.kr/clip/index.do" TargetMode="Externa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hyperlink" Target="http://www.g2b.go.kr:8051/main/main.do" TargetMode="External"/><Relationship Id="rId6" Type="http://schemas.openxmlformats.org/officeDocument/2006/relationships/vmlDrawing" Target="../drawings/vmlDrawing15.vml"/><Relationship Id="rId11" Type="http://schemas.openxmlformats.org/officeDocument/2006/relationships/ctrlProp" Target="../ctrlProps/ctrlProp59.xml"/><Relationship Id="rId24" Type="http://schemas.openxmlformats.org/officeDocument/2006/relationships/ctrlProp" Target="../ctrlProps/ctrlProp72.xml"/><Relationship Id="rId5" Type="http://schemas.openxmlformats.org/officeDocument/2006/relationships/drawing" Target="../drawings/drawing21.xml"/><Relationship Id="rId15" Type="http://schemas.openxmlformats.org/officeDocument/2006/relationships/ctrlProp" Target="../ctrlProps/ctrlProp63.xml"/><Relationship Id="rId23" Type="http://schemas.openxmlformats.org/officeDocument/2006/relationships/ctrlProp" Target="../ctrlProps/ctrlProp71.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printerSettings" Target="../printerSettings/printerSettings26.bin"/><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2.xml"/><Relationship Id="rId1" Type="http://schemas.openxmlformats.org/officeDocument/2006/relationships/printerSettings" Target="../printerSettings/printerSettings27.bin"/><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3.xml"/><Relationship Id="rId1" Type="http://schemas.openxmlformats.org/officeDocument/2006/relationships/printerSettings" Target="../printerSettings/printerSettings28.bin"/><Relationship Id="rId4"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5.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6.xml"/><Relationship Id="rId1" Type="http://schemas.openxmlformats.org/officeDocument/2006/relationships/printerSettings" Target="../printerSettings/printerSettings31.bin"/><Relationship Id="rId5" Type="http://schemas.openxmlformats.org/officeDocument/2006/relationships/comments" Target="../comments12.xml"/><Relationship Id="rId4" Type="http://schemas.openxmlformats.org/officeDocument/2006/relationships/ctrlProp" Target="../ctrlProps/ctrlProp77.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7.xml"/><Relationship Id="rId1" Type="http://schemas.openxmlformats.org/officeDocument/2006/relationships/printerSettings" Target="../printerSettings/printerSettings32.bin"/><Relationship Id="rId6" Type="http://schemas.openxmlformats.org/officeDocument/2006/relationships/comments" Target="../comments13.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8.xml"/><Relationship Id="rId1" Type="http://schemas.openxmlformats.org/officeDocument/2006/relationships/printerSettings" Target="../printerSettings/printerSettings33.bin"/><Relationship Id="rId4" Type="http://schemas.openxmlformats.org/officeDocument/2006/relationships/ctrlProp" Target="../ctrlProps/ctrlProp80.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22.v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30.xml"/><Relationship Id="rId16" Type="http://schemas.openxmlformats.org/officeDocument/2006/relationships/ctrlProp" Target="../ctrlProps/ctrlProp93.xml"/><Relationship Id="rId20" Type="http://schemas.openxmlformats.org/officeDocument/2006/relationships/comments" Target="../comments14.xml"/><Relationship Id="rId1" Type="http://schemas.openxmlformats.org/officeDocument/2006/relationships/printerSettings" Target="../printerSettings/printerSettings35.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1.xml"/><Relationship Id="rId1" Type="http://schemas.openxmlformats.org/officeDocument/2006/relationships/printerSettings" Target="../printerSettings/printerSettings36.bin"/><Relationship Id="rId4" Type="http://schemas.openxmlformats.org/officeDocument/2006/relationships/comments" Target="../comments15.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2.xml"/><Relationship Id="rId1" Type="http://schemas.openxmlformats.org/officeDocument/2006/relationships/printerSettings" Target="../printerSettings/printerSettings37.bin"/><Relationship Id="rId4" Type="http://schemas.openxmlformats.org/officeDocument/2006/relationships/ctrlProp" Target="../ctrlProps/ctrlProp9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4.xml"/><Relationship Id="rId1" Type="http://schemas.openxmlformats.org/officeDocument/2006/relationships/printerSettings" Target="../printerSettings/printerSettings39.bin"/><Relationship Id="rId4" Type="http://schemas.openxmlformats.org/officeDocument/2006/relationships/ctrlProp" Target="../ctrlProps/ctrlProp98.xml"/></Relationships>
</file>

<file path=xl/worksheets/_rels/sheet42.xml.rels><?xml version="1.0" encoding="UTF-8" standalone="yes"?>
<Relationships xmlns="http://schemas.openxmlformats.org/package/2006/relationships"><Relationship Id="rId13" Type="http://schemas.openxmlformats.org/officeDocument/2006/relationships/ctrlProp" Target="../ctrlProps/ctrlProp108.xml"/><Relationship Id="rId18" Type="http://schemas.openxmlformats.org/officeDocument/2006/relationships/ctrlProp" Target="../ctrlProps/ctrlProp113.xml"/><Relationship Id="rId26" Type="http://schemas.openxmlformats.org/officeDocument/2006/relationships/ctrlProp" Target="../ctrlProps/ctrlProp121.xml"/><Relationship Id="rId21" Type="http://schemas.openxmlformats.org/officeDocument/2006/relationships/ctrlProp" Target="../ctrlProps/ctrlProp116.xml"/><Relationship Id="rId34" Type="http://schemas.openxmlformats.org/officeDocument/2006/relationships/ctrlProp" Target="../ctrlProps/ctrlProp129.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33" Type="http://schemas.openxmlformats.org/officeDocument/2006/relationships/ctrlProp" Target="../ctrlProps/ctrlProp128.xml"/><Relationship Id="rId2" Type="http://schemas.openxmlformats.org/officeDocument/2006/relationships/drawing" Target="../drawings/drawing35.xml"/><Relationship Id="rId16" Type="http://schemas.openxmlformats.org/officeDocument/2006/relationships/ctrlProp" Target="../ctrlProps/ctrlProp111.xml"/><Relationship Id="rId20" Type="http://schemas.openxmlformats.org/officeDocument/2006/relationships/ctrlProp" Target="../ctrlProps/ctrlProp115.xml"/><Relationship Id="rId29" Type="http://schemas.openxmlformats.org/officeDocument/2006/relationships/ctrlProp" Target="../ctrlProps/ctrlProp124.xml"/><Relationship Id="rId1" Type="http://schemas.openxmlformats.org/officeDocument/2006/relationships/printerSettings" Target="../printerSettings/printerSettings40.bin"/><Relationship Id="rId6" Type="http://schemas.openxmlformats.org/officeDocument/2006/relationships/ctrlProp" Target="../ctrlProps/ctrlProp101.xml"/><Relationship Id="rId11" Type="http://schemas.openxmlformats.org/officeDocument/2006/relationships/ctrlProp" Target="../ctrlProps/ctrlProp106.xml"/><Relationship Id="rId24" Type="http://schemas.openxmlformats.org/officeDocument/2006/relationships/ctrlProp" Target="../ctrlProps/ctrlProp119.xml"/><Relationship Id="rId32" Type="http://schemas.openxmlformats.org/officeDocument/2006/relationships/ctrlProp" Target="../ctrlProps/ctrlProp127.xml"/><Relationship Id="rId37" Type="http://schemas.openxmlformats.org/officeDocument/2006/relationships/comments" Target="../comments16.xml"/><Relationship Id="rId5" Type="http://schemas.openxmlformats.org/officeDocument/2006/relationships/ctrlProp" Target="../ctrlProps/ctrlProp100.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trlProp" Target="../ctrlProps/ctrlProp123.xml"/><Relationship Id="rId36" Type="http://schemas.openxmlformats.org/officeDocument/2006/relationships/ctrlProp" Target="../ctrlProps/ctrlProp131.xml"/><Relationship Id="rId10" Type="http://schemas.openxmlformats.org/officeDocument/2006/relationships/ctrlProp" Target="../ctrlProps/ctrlProp105.xml"/><Relationship Id="rId19" Type="http://schemas.openxmlformats.org/officeDocument/2006/relationships/ctrlProp" Target="../ctrlProps/ctrlProp114.xml"/><Relationship Id="rId31" Type="http://schemas.openxmlformats.org/officeDocument/2006/relationships/ctrlProp" Target="../ctrlProps/ctrlProp126.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 Id="rId30" Type="http://schemas.openxmlformats.org/officeDocument/2006/relationships/ctrlProp" Target="../ctrlProps/ctrlProp125.xml"/><Relationship Id="rId35" Type="http://schemas.openxmlformats.org/officeDocument/2006/relationships/ctrlProp" Target="../ctrlProps/ctrlProp130.xml"/><Relationship Id="rId8" Type="http://schemas.openxmlformats.org/officeDocument/2006/relationships/ctrlProp" Target="../ctrlProps/ctrlProp103.xml"/><Relationship Id="rId3"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6.xml"/><Relationship Id="rId1" Type="http://schemas.openxmlformats.org/officeDocument/2006/relationships/printerSettings" Target="../printerSettings/printerSettings41.bin"/><Relationship Id="rId4" Type="http://schemas.openxmlformats.org/officeDocument/2006/relationships/ctrlProp" Target="../ctrlProps/ctrlProp132.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7.xml"/><Relationship Id="rId1" Type="http://schemas.openxmlformats.org/officeDocument/2006/relationships/printerSettings" Target="../printerSettings/printerSettings42.bin"/><Relationship Id="rId5" Type="http://schemas.openxmlformats.org/officeDocument/2006/relationships/ctrlProp" Target="../ctrlProps/ctrlProp134.xml"/><Relationship Id="rId4" Type="http://schemas.openxmlformats.org/officeDocument/2006/relationships/ctrlProp" Target="../ctrlProps/ctrlProp133.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E26"/>
  <sheetViews>
    <sheetView zoomScale="90" zoomScaleNormal="90" workbookViewId="0">
      <selection activeCell="A3" sqref="A3:A4"/>
    </sheetView>
  </sheetViews>
  <sheetFormatPr defaultColWidth="8.88671875" defaultRowHeight="24" customHeight="1"/>
  <cols>
    <col min="1" max="1" width="8.44140625" style="94" customWidth="1"/>
    <col min="2" max="2" width="11" style="54" customWidth="1"/>
    <col min="3" max="3" width="48.109375" style="55" customWidth="1"/>
    <col min="4" max="4" width="39.5546875" style="94" customWidth="1"/>
    <col min="5" max="16384" width="8.88671875" style="55"/>
  </cols>
  <sheetData>
    <row r="1" spans="1:4" ht="42.75" customHeight="1">
      <c r="A1" s="1104" t="s">
        <v>1955</v>
      </c>
      <c r="B1" s="1104"/>
      <c r="C1" s="1104"/>
      <c r="D1" s="1104"/>
    </row>
    <row r="2" spans="1:4" ht="17.25" customHeight="1">
      <c r="A2" s="456"/>
      <c r="B2" s="312"/>
      <c r="D2" s="456"/>
    </row>
    <row r="3" spans="1:4" s="54" customFormat="1" ht="16.5" customHeight="1">
      <c r="A3" s="1106" t="s">
        <v>1954</v>
      </c>
      <c r="B3" s="1106" t="s">
        <v>1958</v>
      </c>
      <c r="C3" s="1106"/>
      <c r="D3" s="1106" t="s">
        <v>1984</v>
      </c>
    </row>
    <row r="4" spans="1:4" s="484" customFormat="1" ht="16.5" customHeight="1">
      <c r="A4" s="1106"/>
      <c r="B4" s="1010" t="s">
        <v>1959</v>
      </c>
      <c r="C4" s="1010" t="s">
        <v>1960</v>
      </c>
      <c r="D4" s="1106"/>
    </row>
    <row r="5" spans="1:4" ht="64.5" customHeight="1">
      <c r="A5" s="1105" t="s">
        <v>1957</v>
      </c>
      <c r="B5" s="1011" t="s">
        <v>1425</v>
      </c>
      <c r="C5" s="1012" t="s">
        <v>1965</v>
      </c>
      <c r="D5" s="1103" t="s">
        <v>1962</v>
      </c>
    </row>
    <row r="6" spans="1:4" ht="23.25" customHeight="1">
      <c r="A6" s="1105"/>
      <c r="B6" s="1011" t="s">
        <v>7</v>
      </c>
      <c r="C6" s="1012" t="s">
        <v>1432</v>
      </c>
      <c r="D6" s="1103"/>
    </row>
    <row r="7" spans="1:4" ht="36.75" customHeight="1">
      <c r="A7" s="1105"/>
      <c r="B7" s="1011" t="s">
        <v>1036</v>
      </c>
      <c r="C7" s="1012" t="s">
        <v>1426</v>
      </c>
      <c r="D7" s="1103"/>
    </row>
    <row r="8" spans="1:4" ht="63.75" customHeight="1">
      <c r="A8" s="1105"/>
      <c r="B8" s="1011" t="s">
        <v>1337</v>
      </c>
      <c r="C8" s="1012" t="s">
        <v>1961</v>
      </c>
      <c r="D8" s="1103"/>
    </row>
    <row r="9" spans="1:4" ht="191.25" customHeight="1">
      <c r="A9" s="1011" t="s">
        <v>1956</v>
      </c>
      <c r="B9" s="1101" t="s">
        <v>1985</v>
      </c>
      <c r="C9" s="1101"/>
      <c r="D9" s="1013" t="s">
        <v>2648</v>
      </c>
    </row>
    <row r="10" spans="1:4" ht="176.25" customHeight="1">
      <c r="A10" s="1014" t="s">
        <v>2647</v>
      </c>
      <c r="B10" s="1101" t="s">
        <v>2711</v>
      </c>
      <c r="C10" s="1102"/>
      <c r="D10" s="1013" t="s">
        <v>2649</v>
      </c>
    </row>
    <row r="11" spans="1:4" ht="48.75" customHeight="1">
      <c r="A11" s="1014" t="s">
        <v>2710</v>
      </c>
      <c r="B11" s="1101" t="s">
        <v>2846</v>
      </c>
      <c r="C11" s="1102"/>
      <c r="D11" s="1015"/>
    </row>
    <row r="12" spans="1:4" ht="74.25" customHeight="1">
      <c r="A12" s="1011" t="s">
        <v>2849</v>
      </c>
      <c r="B12" s="1101" t="s">
        <v>2850</v>
      </c>
      <c r="C12" s="1102"/>
      <c r="D12" s="1013" t="s">
        <v>2851</v>
      </c>
    </row>
    <row r="17" spans="1:5" ht="24" customHeight="1">
      <c r="E17"/>
    </row>
    <row r="18" spans="1:5" ht="24" customHeight="1">
      <c r="E18" s="369"/>
    </row>
    <row r="19" spans="1:5" ht="24" customHeight="1">
      <c r="E19"/>
    </row>
    <row r="20" spans="1:5" ht="24" customHeight="1">
      <c r="E20"/>
    </row>
    <row r="21" spans="1:5" ht="24" customHeight="1">
      <c r="E21"/>
    </row>
    <row r="26" spans="1:5" s="54" customFormat="1" ht="24" customHeight="1">
      <c r="A26" s="94"/>
      <c r="B26" s="16"/>
      <c r="C26" s="55"/>
      <c r="D26" s="94"/>
    </row>
  </sheetData>
  <mergeCells count="10">
    <mergeCell ref="B12:C12"/>
    <mergeCell ref="B11:C11"/>
    <mergeCell ref="B10:C10"/>
    <mergeCell ref="D5:D8"/>
    <mergeCell ref="A1:D1"/>
    <mergeCell ref="B9:C9"/>
    <mergeCell ref="A5:A8"/>
    <mergeCell ref="B3:C3"/>
    <mergeCell ref="D3:D4"/>
    <mergeCell ref="A3:A4"/>
  </mergeCells>
  <phoneticPr fontId="14" type="noConversion"/>
  <printOptions horizontalCentered="1"/>
  <pageMargins left="0.19685039370078741" right="0.19685039370078741" top="0.78740157480314965" bottom="0.39370078740157483" header="0.39370078740157483" footer="0.19685039370078741"/>
  <pageSetup paperSize="9" scale="82" orientation="portrait" r:id="rId1"/>
  <headerFooter alignWithMargins="0">
    <oddFooter>&amp;C&amp;"맑은 고딕,보통"&amp;9&amp;P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A1:D42"/>
  <sheetViews>
    <sheetView zoomScale="80" zoomScaleNormal="80" workbookViewId="0">
      <pane xSplit="4" ySplit="4" topLeftCell="E5" activePane="bottomRight" state="frozen"/>
      <selection activeCell="A4" sqref="A4:G4"/>
      <selection pane="topRight" activeCell="A4" sqref="A4:G4"/>
      <selection pane="bottomLeft" activeCell="A4" sqref="A4:G4"/>
      <selection pane="bottomRight" activeCell="A4" sqref="A4"/>
    </sheetView>
  </sheetViews>
  <sheetFormatPr defaultColWidth="8.88671875" defaultRowHeight="24" customHeight="1"/>
  <cols>
    <col min="1" max="1" width="15.21875" style="54" customWidth="1"/>
    <col min="2" max="2" width="16.77734375" style="4" customWidth="1"/>
    <col min="3" max="3" width="48.109375" style="3" customWidth="1"/>
    <col min="4" max="4" width="9.88671875" style="4" customWidth="1"/>
    <col min="5" max="16384" width="8.88671875" style="3"/>
  </cols>
  <sheetData>
    <row r="1" spans="1:4" ht="24" customHeight="1">
      <c r="A1" s="1113" t="s">
        <v>1472</v>
      </c>
      <c r="B1" s="1113"/>
      <c r="C1" s="1113"/>
      <c r="D1" s="1113"/>
    </row>
    <row r="2" spans="1:4" ht="23.25" customHeight="1">
      <c r="A2" s="1110" t="s">
        <v>979</v>
      </c>
      <c r="B2" s="1110"/>
      <c r="C2" s="1110"/>
      <c r="D2" s="1110"/>
    </row>
    <row r="3" spans="1:4" ht="9.9499999999999993" customHeight="1">
      <c r="A3" s="322"/>
      <c r="B3" s="322"/>
      <c r="C3" s="323"/>
      <c r="D3" s="322"/>
    </row>
    <row r="4" spans="1:4" s="54" customFormat="1" ht="18" customHeight="1">
      <c r="A4" s="168" t="s">
        <v>25</v>
      </c>
      <c r="B4" s="378" t="s">
        <v>980</v>
      </c>
      <c r="C4" s="380" t="s">
        <v>981</v>
      </c>
      <c r="D4" s="379" t="s">
        <v>982</v>
      </c>
    </row>
    <row r="5" spans="1:4" s="55" customFormat="1" ht="18" customHeight="1">
      <c r="A5" s="1111" t="s">
        <v>983</v>
      </c>
      <c r="B5" s="370" t="s">
        <v>984</v>
      </c>
      <c r="C5" s="374" t="s">
        <v>985</v>
      </c>
      <c r="D5" s="1040">
        <v>1</v>
      </c>
    </row>
    <row r="6" spans="1:4" s="55" customFormat="1" ht="18" customHeight="1">
      <c r="A6" s="1111"/>
      <c r="B6" s="371" t="s">
        <v>986</v>
      </c>
      <c r="C6" s="375" t="s">
        <v>987</v>
      </c>
      <c r="D6" s="1041" t="s">
        <v>988</v>
      </c>
    </row>
    <row r="7" spans="1:4" s="55" customFormat="1" ht="18" customHeight="1">
      <c r="A7" s="1112"/>
      <c r="B7" s="372" t="s">
        <v>989</v>
      </c>
      <c r="C7" s="376" t="s">
        <v>990</v>
      </c>
      <c r="D7" s="1042" t="s">
        <v>991</v>
      </c>
    </row>
    <row r="8" spans="1:4" s="55" customFormat="1" ht="18" customHeight="1">
      <c r="A8" s="1111" t="s">
        <v>992</v>
      </c>
      <c r="B8" s="370" t="s">
        <v>993</v>
      </c>
      <c r="C8" s="377" t="s">
        <v>994</v>
      </c>
      <c r="D8" s="1040">
        <v>2</v>
      </c>
    </row>
    <row r="9" spans="1:4" s="55" customFormat="1" ht="18" customHeight="1">
      <c r="A9" s="1112"/>
      <c r="B9" s="372" t="s">
        <v>995</v>
      </c>
      <c r="C9" s="376" t="s">
        <v>996</v>
      </c>
      <c r="D9" s="1042" t="s">
        <v>997</v>
      </c>
    </row>
    <row r="10" spans="1:4" s="55" customFormat="1" ht="18" customHeight="1">
      <c r="A10" s="1121" t="s">
        <v>998</v>
      </c>
      <c r="B10" s="373" t="s">
        <v>999</v>
      </c>
      <c r="C10" s="374" t="s">
        <v>1345</v>
      </c>
      <c r="D10" s="1043" t="s">
        <v>1000</v>
      </c>
    </row>
    <row r="11" spans="1:4" s="55" customFormat="1" ht="18" customHeight="1">
      <c r="A11" s="1122"/>
      <c r="B11" s="371" t="s">
        <v>1001</v>
      </c>
      <c r="C11" s="375" t="s">
        <v>1346</v>
      </c>
      <c r="D11" s="1041" t="s">
        <v>1002</v>
      </c>
    </row>
    <row r="12" spans="1:4" s="55" customFormat="1" ht="18" customHeight="1">
      <c r="A12" s="1123"/>
      <c r="B12" s="371" t="s">
        <v>1003</v>
      </c>
      <c r="C12" s="375" t="s">
        <v>1343</v>
      </c>
      <c r="D12" s="1041" t="s">
        <v>1004</v>
      </c>
    </row>
    <row r="13" spans="1:4" s="55" customFormat="1" ht="18" customHeight="1">
      <c r="A13" s="1122"/>
      <c r="B13" s="371" t="s">
        <v>1427</v>
      </c>
      <c r="C13" s="375" t="s">
        <v>1428</v>
      </c>
      <c r="D13" s="1041" t="s">
        <v>1005</v>
      </c>
    </row>
    <row r="14" spans="1:4" s="55" customFormat="1" ht="18" customHeight="1">
      <c r="A14" s="1107" t="s">
        <v>57</v>
      </c>
      <c r="B14" s="373" t="s">
        <v>1967</v>
      </c>
      <c r="C14" s="477" t="s">
        <v>1934</v>
      </c>
      <c r="D14" s="1043" t="s">
        <v>1006</v>
      </c>
    </row>
    <row r="15" spans="1:4" s="55" customFormat="1" ht="18" customHeight="1">
      <c r="A15" s="1108"/>
      <c r="B15" s="481" t="s">
        <v>1480</v>
      </c>
      <c r="C15" s="478" t="s">
        <v>1257</v>
      </c>
      <c r="D15" s="1044" t="s">
        <v>1429</v>
      </c>
    </row>
    <row r="16" spans="1:4" s="55" customFormat="1" ht="18" customHeight="1">
      <c r="A16" s="1108"/>
      <c r="B16" s="481" t="s">
        <v>1986</v>
      </c>
      <c r="C16" s="712" t="s">
        <v>1987</v>
      </c>
      <c r="D16" s="1040" t="s">
        <v>1988</v>
      </c>
    </row>
    <row r="17" spans="1:4" s="55" customFormat="1" ht="18" customHeight="1">
      <c r="A17" s="1109"/>
      <c r="B17" s="480" t="s">
        <v>1989</v>
      </c>
      <c r="C17" s="479" t="s">
        <v>1991</v>
      </c>
      <c r="D17" s="1045" t="s">
        <v>1992</v>
      </c>
    </row>
    <row r="18" spans="1:4" s="55" customFormat="1" ht="18" customHeight="1">
      <c r="A18" s="1108" t="s">
        <v>1007</v>
      </c>
      <c r="B18" s="370" t="s">
        <v>1008</v>
      </c>
      <c r="C18" s="377" t="s">
        <v>1767</v>
      </c>
      <c r="D18" s="1040">
        <v>4</v>
      </c>
    </row>
    <row r="19" spans="1:4" s="55" customFormat="1" ht="18" customHeight="1">
      <c r="A19" s="1108"/>
      <c r="B19" s="371" t="s">
        <v>1009</v>
      </c>
      <c r="C19" s="375" t="s">
        <v>1010</v>
      </c>
      <c r="D19" s="1041" t="s">
        <v>1011</v>
      </c>
    </row>
    <row r="20" spans="1:4" s="55" customFormat="1" ht="18" customHeight="1">
      <c r="A20" s="1108"/>
      <c r="B20" s="371" t="s">
        <v>1012</v>
      </c>
      <c r="C20" s="375" t="s">
        <v>483</v>
      </c>
      <c r="D20" s="1041" t="s">
        <v>283</v>
      </c>
    </row>
    <row r="21" spans="1:4" s="55" customFormat="1" ht="18" customHeight="1">
      <c r="A21" s="366" t="s">
        <v>1013</v>
      </c>
      <c r="B21" s="372" t="s">
        <v>1978</v>
      </c>
      <c r="C21" s="376" t="s">
        <v>1014</v>
      </c>
      <c r="D21" s="1042" t="s">
        <v>1979</v>
      </c>
    </row>
    <row r="22" spans="1:4" s="55" customFormat="1" ht="18" customHeight="1">
      <c r="A22" s="1124" t="s">
        <v>1015</v>
      </c>
      <c r="B22" s="373" t="s">
        <v>1980</v>
      </c>
      <c r="C22" s="374" t="s">
        <v>1017</v>
      </c>
      <c r="D22" s="1043" t="s">
        <v>1322</v>
      </c>
    </row>
    <row r="23" spans="1:4" s="55" customFormat="1" ht="18" customHeight="1">
      <c r="A23" s="1125"/>
      <c r="B23" s="1116" t="s">
        <v>1971</v>
      </c>
      <c r="C23" s="375" t="s">
        <v>1612</v>
      </c>
      <c r="D23" s="1114" t="s">
        <v>1323</v>
      </c>
    </row>
    <row r="24" spans="1:4" s="55" customFormat="1" ht="18" customHeight="1">
      <c r="A24" s="1125"/>
      <c r="B24" s="1117"/>
      <c r="C24" s="375" t="s">
        <v>1018</v>
      </c>
      <c r="D24" s="1115"/>
    </row>
    <row r="25" spans="1:4" s="55" customFormat="1" ht="18" customHeight="1">
      <c r="A25" s="1125"/>
      <c r="B25" s="1117"/>
      <c r="C25" s="375" t="s">
        <v>1019</v>
      </c>
      <c r="D25" s="1115"/>
    </row>
    <row r="26" spans="1:4" s="55" customFormat="1" ht="18" customHeight="1">
      <c r="A26" s="1125"/>
      <c r="B26" s="371" t="s">
        <v>1668</v>
      </c>
      <c r="C26" s="375" t="s">
        <v>1221</v>
      </c>
      <c r="D26" s="1041" t="s">
        <v>1629</v>
      </c>
    </row>
    <row r="27" spans="1:4" s="55" customFormat="1" ht="18" customHeight="1">
      <c r="A27" s="1126"/>
      <c r="B27" s="372" t="s">
        <v>1669</v>
      </c>
      <c r="C27" s="376" t="s">
        <v>1449</v>
      </c>
      <c r="D27" s="1042" t="s">
        <v>1670</v>
      </c>
    </row>
    <row r="28" spans="1:4" s="55" customFormat="1" ht="18" customHeight="1">
      <c r="A28" s="1118" t="s">
        <v>1443</v>
      </c>
      <c r="B28" s="373" t="s">
        <v>1016</v>
      </c>
      <c r="C28" s="374" t="s">
        <v>1020</v>
      </c>
      <c r="D28" s="1043" t="s">
        <v>1324</v>
      </c>
    </row>
    <row r="29" spans="1:4" s="55" customFormat="1" ht="18" customHeight="1">
      <c r="A29" s="1119"/>
      <c r="B29" s="371" t="s">
        <v>1328</v>
      </c>
      <c r="C29" s="375" t="s">
        <v>1278</v>
      </c>
      <c r="D29" s="1041" t="s">
        <v>1325</v>
      </c>
    </row>
    <row r="30" spans="1:4" s="55" customFormat="1" ht="18" customHeight="1">
      <c r="A30" s="1119"/>
      <c r="B30" s="1050" t="s">
        <v>2734</v>
      </c>
      <c r="C30" s="1051" t="s">
        <v>2845</v>
      </c>
      <c r="D30" s="1052" t="s">
        <v>1326</v>
      </c>
    </row>
    <row r="31" spans="1:4" s="55" customFormat="1" ht="18" customHeight="1">
      <c r="A31" s="1119"/>
      <c r="B31" s="371" t="s">
        <v>2735</v>
      </c>
      <c r="C31" s="375" t="s">
        <v>1790</v>
      </c>
      <c r="D31" s="1041" t="s">
        <v>2737</v>
      </c>
    </row>
    <row r="32" spans="1:4" s="55" customFormat="1" ht="18" customHeight="1">
      <c r="A32" s="1119"/>
      <c r="B32" s="371" t="s">
        <v>1329</v>
      </c>
      <c r="C32" s="375" t="s">
        <v>1953</v>
      </c>
      <c r="D32" s="1041" t="s">
        <v>1021</v>
      </c>
    </row>
    <row r="33" spans="1:4" s="55" customFormat="1" ht="18" customHeight="1">
      <c r="A33" s="1119"/>
      <c r="B33" s="371" t="s">
        <v>1330</v>
      </c>
      <c r="C33" s="455" t="s">
        <v>1405</v>
      </c>
      <c r="D33" s="1041" t="s">
        <v>1327</v>
      </c>
    </row>
    <row r="34" spans="1:4" s="55" customFormat="1" ht="18" customHeight="1">
      <c r="A34" s="1119"/>
      <c r="B34" s="371" t="s">
        <v>535</v>
      </c>
      <c r="C34" s="455" t="s">
        <v>1859</v>
      </c>
      <c r="D34" s="1041" t="s">
        <v>1022</v>
      </c>
    </row>
    <row r="35" spans="1:4" s="55" customFormat="1" ht="18" customHeight="1">
      <c r="A35" s="1119"/>
      <c r="B35" s="371" t="s">
        <v>1286</v>
      </c>
      <c r="C35" s="375" t="s">
        <v>1023</v>
      </c>
      <c r="D35" s="1041" t="s">
        <v>1279</v>
      </c>
    </row>
    <row r="36" spans="1:4" s="55" customFormat="1" ht="18" customHeight="1">
      <c r="A36" s="1119"/>
      <c r="B36" s="371" t="s">
        <v>1287</v>
      </c>
      <c r="C36" s="375" t="s">
        <v>1823</v>
      </c>
      <c r="D36" s="1041" t="s">
        <v>1280</v>
      </c>
    </row>
    <row r="37" spans="1:4" s="55" customFormat="1" ht="18" customHeight="1">
      <c r="A37" s="1119"/>
      <c r="B37" s="482" t="s">
        <v>1288</v>
      </c>
      <c r="C37" s="478" t="s">
        <v>1321</v>
      </c>
      <c r="D37" s="1046" t="s">
        <v>1320</v>
      </c>
    </row>
    <row r="38" spans="1:4" s="55" customFormat="1" ht="18" customHeight="1">
      <c r="A38" s="1120"/>
      <c r="B38" s="372" t="s">
        <v>1885</v>
      </c>
      <c r="C38" s="376" t="s">
        <v>1860</v>
      </c>
      <c r="D38" s="1042" t="s">
        <v>1884</v>
      </c>
    </row>
    <row r="39" spans="1:4" s="55" customFormat="1" ht="18" customHeight="1">
      <c r="A39" s="1107" t="s">
        <v>1993</v>
      </c>
      <c r="B39" s="483" t="s">
        <v>1994</v>
      </c>
      <c r="C39" s="377" t="s">
        <v>1931</v>
      </c>
      <c r="D39" s="1047">
        <v>14</v>
      </c>
    </row>
    <row r="40" spans="1:4" s="55" customFormat="1" ht="18" customHeight="1">
      <c r="A40" s="1108"/>
      <c r="B40" s="371" t="s">
        <v>1995</v>
      </c>
      <c r="C40" s="375" t="s">
        <v>1932</v>
      </c>
      <c r="D40" s="1048">
        <v>15</v>
      </c>
    </row>
    <row r="41" spans="1:4" ht="18" customHeight="1">
      <c r="A41" s="1109"/>
      <c r="B41" s="372" t="s">
        <v>1933</v>
      </c>
      <c r="C41" s="376" t="s">
        <v>1285</v>
      </c>
      <c r="D41" s="1049">
        <v>16</v>
      </c>
    </row>
    <row r="42" spans="1:4" ht="18" customHeight="1"/>
  </sheetData>
  <mergeCells count="12">
    <mergeCell ref="A39:A41"/>
    <mergeCell ref="A2:D2"/>
    <mergeCell ref="A5:A7"/>
    <mergeCell ref="A8:A9"/>
    <mergeCell ref="A1:D1"/>
    <mergeCell ref="D23:D25"/>
    <mergeCell ref="B23:B25"/>
    <mergeCell ref="A28:A38"/>
    <mergeCell ref="A10:A13"/>
    <mergeCell ref="A18:A20"/>
    <mergeCell ref="A22:A27"/>
    <mergeCell ref="A14:A17"/>
  </mergeCells>
  <phoneticPr fontId="14" type="noConversion"/>
  <hyperlinks>
    <hyperlink ref="D9" location="'2-1'!A1" display="2-1"/>
    <hyperlink ref="D10" location="'3'!A1" display="3"/>
    <hyperlink ref="D14" location="'3-4'!A1" display="3-4"/>
    <hyperlink ref="D11" location="'3-1'!A1" display="3-1"/>
    <hyperlink ref="D19" location="'4-1'!A1" display="4-3"/>
    <hyperlink ref="D20" location="'4-2'!A1" display="4-4"/>
    <hyperlink ref="D28" location="'6'!A1" display="6"/>
    <hyperlink ref="D32" location="'8'!A1" display="8"/>
    <hyperlink ref="D34" location="'10'!A1" display="10"/>
    <hyperlink ref="D35" location="'11'!A1" display="11"/>
    <hyperlink ref="D6" location="'1-1'!A1" display="1-1"/>
    <hyperlink ref="D7" location="'1-2'!A1" display="1-2"/>
    <hyperlink ref="D40" location="'15'!Print_Area" display="15"/>
    <hyperlink ref="D13" location="'3-3'!A1" display="3-3"/>
    <hyperlink ref="D23" location="'6-1'!A1" display="6-1"/>
    <hyperlink ref="D8" location="'2'!A1" tooltip="2" display="'2'!A1"/>
    <hyperlink ref="D5" location="'1'!A1" tooltip="1" display="'1'!A1"/>
    <hyperlink ref="D18" location="'4'!A1" tooltip="4" display="'4'!A1"/>
    <hyperlink ref="D36" location="'12'!A1" tooltip="14" display="12"/>
    <hyperlink ref="D22" location="'5'!A1" tooltip="6" display="5"/>
    <hyperlink ref="D17" location="'3-7'!Print_Area" display="3-7"/>
    <hyperlink ref="D27" location="'5-3'!A1" display="5-3"/>
    <hyperlink ref="D37" location="'12-1'!A1" tooltip="14" display="12-1"/>
    <hyperlink ref="D41" location="'16'!Print_Area" display="16"/>
    <hyperlink ref="D33" location="'9'!A1" display="9"/>
    <hyperlink ref="D12" location="'3-2'!A1" display="3-2"/>
    <hyperlink ref="D23:D25" location="'5-1'!A1" display="5-1"/>
    <hyperlink ref="D26" location="'5-2'!A1" display="5-2"/>
    <hyperlink ref="D38" location="'13'!A1" display="13"/>
    <hyperlink ref="D39" location="'14'!A1" display="15"/>
    <hyperlink ref="D21" location="'4-3'!A1" display="4-3"/>
    <hyperlink ref="D16" location="'3-6'!Print_Area" display="3-6"/>
    <hyperlink ref="D15" location="'3-5'!Print_Area" display="3-5"/>
    <hyperlink ref="D29" location="'7'!A1" display="7"/>
    <hyperlink ref="D30" location="'7-1'!Print_Area" display="7-1"/>
    <hyperlink ref="D31" location="'7-2'!Print_Area" display="7-2"/>
  </hyperlinks>
  <printOptions horizontalCentered="1"/>
  <pageMargins left="0.19685039370078741" right="0.19685039370078741" top="0.78740157480314965" bottom="0.39370078740157483" header="0.39370078740157483" footer="0.19685039370078741"/>
  <pageSetup paperSize="9" scale="98" orientation="portrait" r:id="rId1"/>
  <headerFooter alignWithMargins="0">
    <oddFooter>&amp;C&amp;"맑은 고딕,보통"&amp;9&amp;P / &amp;N</oddFooter>
  </headerFooter>
  <ignoredErrors>
    <ignoredError sqref="A4:D4 A18:D20 A14 C14:D14 A32:D38 A23 C23:D23 A22 A21 C21 C22:D22 A5:D13 B15:D15 C39:C41 A24:D28 A30 A31 C31 D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40"/>
  <sheetViews>
    <sheetView tabSelected="1" zoomScale="90" zoomScaleNormal="90" workbookViewId="0">
      <pane xSplit="11" ySplit="5" topLeftCell="L6" activePane="bottomRight" state="frozen"/>
      <selection activeCell="A4" sqref="A4:G4"/>
      <selection pane="topRight" activeCell="A4" sqref="A4:G4"/>
      <selection pane="bottomLeft" activeCell="A4" sqref="A4:G4"/>
      <selection pane="bottomRight" activeCell="A4" sqref="A4:A5"/>
    </sheetView>
  </sheetViews>
  <sheetFormatPr defaultColWidth="8.88671875" defaultRowHeight="19.5" customHeight="1"/>
  <cols>
    <col min="1" max="1" width="5.77734375" style="313" customWidth="1"/>
    <col min="2" max="2" width="9.77734375" style="198" customWidth="1"/>
    <col min="3" max="3" width="15.77734375" style="198" customWidth="1"/>
    <col min="4" max="4" width="2.33203125" style="197" customWidth="1"/>
    <col min="5" max="6" width="14.77734375" style="197" customWidth="1"/>
    <col min="7" max="7" width="8.77734375" style="197" customWidth="1"/>
    <col min="8" max="8" width="23.77734375" style="197" customWidth="1"/>
    <col min="9" max="9" width="13.77734375" style="197" customWidth="1"/>
    <col min="10" max="10" width="2.33203125" style="197" customWidth="1"/>
    <col min="11" max="11" width="51" style="310" customWidth="1"/>
    <col min="12" max="16384" width="8.88671875" style="197"/>
  </cols>
  <sheetData>
    <row r="1" spans="1:11" ht="26.25" customHeight="1">
      <c r="A1" s="1127" t="s">
        <v>1433</v>
      </c>
      <c r="B1" s="1128"/>
      <c r="C1" s="1128"/>
      <c r="D1" s="1128"/>
      <c r="E1" s="1128"/>
      <c r="F1" s="1128"/>
      <c r="G1" s="1128"/>
      <c r="H1" s="1128"/>
      <c r="I1" s="1128"/>
      <c r="J1" s="1128"/>
      <c r="K1" s="1128"/>
    </row>
    <row r="2" spans="1:11" ht="15" customHeight="1">
      <c r="A2" s="302"/>
      <c r="B2" s="303"/>
      <c r="C2" s="303"/>
      <c r="D2" s="303"/>
      <c r="E2" s="303"/>
      <c r="F2" s="303"/>
      <c r="G2" s="303"/>
      <c r="H2" s="303"/>
      <c r="I2" s="303"/>
      <c r="J2" s="303"/>
      <c r="K2" s="303"/>
    </row>
    <row r="3" spans="1:11" ht="50.1" customHeight="1" thickBot="1">
      <c r="A3" s="1129" t="s">
        <v>1347</v>
      </c>
      <c r="B3" s="1130"/>
      <c r="C3" s="1130"/>
      <c r="D3" s="1130"/>
      <c r="E3" s="1130"/>
      <c r="F3" s="1130"/>
      <c r="G3" s="1130"/>
      <c r="H3" s="1130"/>
      <c r="I3" s="1130"/>
      <c r="J3" s="1130"/>
      <c r="K3" s="1130"/>
    </row>
    <row r="4" spans="1:11" s="313" customFormat="1" ht="24.95" customHeight="1">
      <c r="A4" s="1131" t="s">
        <v>1434</v>
      </c>
      <c r="B4" s="1133" t="s">
        <v>1024</v>
      </c>
      <c r="C4" s="1133" t="s">
        <v>1025</v>
      </c>
      <c r="D4" s="1133" t="s">
        <v>771</v>
      </c>
      <c r="E4" s="1133"/>
      <c r="F4" s="1133"/>
      <c r="G4" s="1133"/>
      <c r="H4" s="1133"/>
      <c r="I4" s="1133"/>
      <c r="J4" s="1133"/>
      <c r="K4" s="1135" t="s">
        <v>1026</v>
      </c>
    </row>
    <row r="5" spans="1:11" s="313" customFormat="1" ht="24.95" customHeight="1" thickBot="1">
      <c r="A5" s="1132"/>
      <c r="B5" s="1134"/>
      <c r="C5" s="1134"/>
      <c r="D5" s="1137" t="s">
        <v>1963</v>
      </c>
      <c r="E5" s="1138"/>
      <c r="F5" s="1138"/>
      <c r="G5" s="1139"/>
      <c r="H5" s="1137" t="s">
        <v>1027</v>
      </c>
      <c r="I5" s="1138"/>
      <c r="J5" s="1139"/>
      <c r="K5" s="1136"/>
    </row>
    <row r="6" spans="1:11" s="313" customFormat="1" ht="39.950000000000003" customHeight="1" thickTop="1">
      <c r="A6" s="1142" t="s">
        <v>1028</v>
      </c>
      <c r="B6" s="1143"/>
      <c r="C6" s="1143"/>
      <c r="D6" s="1144" t="s">
        <v>1029</v>
      </c>
      <c r="E6" s="1145"/>
      <c r="F6" s="1145"/>
      <c r="G6" s="1146"/>
      <c r="H6" s="1144"/>
      <c r="I6" s="1145"/>
      <c r="J6" s="1146"/>
      <c r="K6" s="267" t="s">
        <v>1030</v>
      </c>
    </row>
    <row r="7" spans="1:11" s="313" customFormat="1" ht="80.099999999999994" customHeight="1">
      <c r="A7" s="1147" t="s">
        <v>1348</v>
      </c>
      <c r="B7" s="1148"/>
      <c r="C7" s="1148"/>
      <c r="D7" s="1149" t="s">
        <v>1349</v>
      </c>
      <c r="E7" s="1150"/>
      <c r="F7" s="1150"/>
      <c r="G7" s="1151"/>
      <c r="H7" s="1149"/>
      <c r="I7" s="1150"/>
      <c r="J7" s="1151"/>
      <c r="K7" s="268" t="s">
        <v>1350</v>
      </c>
    </row>
    <row r="8" spans="1:11" s="313" customFormat="1" ht="30" customHeight="1">
      <c r="A8" s="1157" t="s">
        <v>1031</v>
      </c>
      <c r="B8" s="1158"/>
      <c r="C8" s="1158"/>
      <c r="D8" s="1159" t="s">
        <v>1966</v>
      </c>
      <c r="E8" s="1160"/>
      <c r="F8" s="1160"/>
      <c r="G8" s="1161"/>
      <c r="H8" s="1159"/>
      <c r="I8" s="1160"/>
      <c r="J8" s="1161"/>
      <c r="K8" s="269"/>
    </row>
    <row r="9" spans="1:11" s="313" customFormat="1" ht="39.950000000000003" customHeight="1">
      <c r="A9" s="1206" t="s">
        <v>1033</v>
      </c>
      <c r="B9" s="1207"/>
      <c r="C9" s="301" t="s">
        <v>1034</v>
      </c>
      <c r="D9" s="1162" t="s">
        <v>1977</v>
      </c>
      <c r="E9" s="1163"/>
      <c r="F9" s="1163"/>
      <c r="G9" s="1164"/>
      <c r="H9" s="1162" t="s">
        <v>1351</v>
      </c>
      <c r="I9" s="1163"/>
      <c r="J9" s="1164"/>
      <c r="K9" s="1177" t="s">
        <v>1352</v>
      </c>
    </row>
    <row r="10" spans="1:11" s="313" customFormat="1" ht="39.950000000000003" customHeight="1">
      <c r="A10" s="1208"/>
      <c r="B10" s="1209"/>
      <c r="C10" s="324" t="s">
        <v>1035</v>
      </c>
      <c r="D10" s="1165"/>
      <c r="E10" s="1166"/>
      <c r="F10" s="1166"/>
      <c r="G10" s="1167"/>
      <c r="H10" s="1168"/>
      <c r="I10" s="1169"/>
      <c r="J10" s="1170"/>
      <c r="K10" s="1178"/>
    </row>
    <row r="11" spans="1:11" s="313" customFormat="1" ht="129.94999999999999" customHeight="1">
      <c r="A11" s="1204" t="s">
        <v>1036</v>
      </c>
      <c r="B11" s="1205"/>
      <c r="C11" s="325" t="s">
        <v>1037</v>
      </c>
      <c r="D11" s="1174" t="s">
        <v>1968</v>
      </c>
      <c r="E11" s="1175"/>
      <c r="F11" s="1175"/>
      <c r="G11" s="1176"/>
      <c r="H11" s="1171"/>
      <c r="I11" s="1172"/>
      <c r="J11" s="1173"/>
      <c r="K11" s="1179"/>
    </row>
    <row r="12" spans="1:11" s="313" customFormat="1" ht="20.100000000000001" customHeight="1">
      <c r="A12" s="1200" t="s">
        <v>1032</v>
      </c>
      <c r="B12" s="1180" t="s">
        <v>1421</v>
      </c>
      <c r="C12" s="1180" t="s">
        <v>1038</v>
      </c>
      <c r="D12" s="1152" t="s">
        <v>1446</v>
      </c>
      <c r="E12" s="1153"/>
      <c r="F12" s="1153"/>
      <c r="G12" s="1153"/>
      <c r="H12" s="1153"/>
      <c r="I12" s="1153"/>
      <c r="J12" s="1154"/>
      <c r="K12" s="1182" t="s">
        <v>1450</v>
      </c>
    </row>
    <row r="13" spans="1:11" s="313" customFormat="1" ht="30" customHeight="1">
      <c r="A13" s="1201"/>
      <c r="B13" s="1181"/>
      <c r="C13" s="1181"/>
      <c r="D13" s="270"/>
      <c r="E13" s="1155" t="s">
        <v>1039</v>
      </c>
      <c r="F13" s="1155"/>
      <c r="G13" s="1155" t="s">
        <v>1040</v>
      </c>
      <c r="H13" s="1155"/>
      <c r="I13" s="300" t="s">
        <v>1041</v>
      </c>
      <c r="J13" s="271"/>
      <c r="K13" s="1182"/>
    </row>
    <row r="14" spans="1:11" s="313" customFormat="1" ht="159.94999999999999" customHeight="1">
      <c r="A14" s="1201"/>
      <c r="B14" s="1181"/>
      <c r="C14" s="1181"/>
      <c r="D14" s="270"/>
      <c r="E14" s="1183" t="s">
        <v>1969</v>
      </c>
      <c r="F14" s="1183"/>
      <c r="G14" s="1156" t="s">
        <v>1331</v>
      </c>
      <c r="H14" s="1156"/>
      <c r="I14" s="300" t="s">
        <v>1042</v>
      </c>
      <c r="J14" s="271"/>
      <c r="K14" s="1182"/>
    </row>
    <row r="15" spans="1:11" s="313" customFormat="1" ht="20.100000000000001" customHeight="1">
      <c r="A15" s="1201"/>
      <c r="B15" s="1181"/>
      <c r="C15" s="1181"/>
      <c r="D15" s="1152" t="s">
        <v>1444</v>
      </c>
      <c r="E15" s="1153"/>
      <c r="F15" s="1153"/>
      <c r="G15" s="1153"/>
      <c r="H15" s="1153"/>
      <c r="I15" s="1153"/>
      <c r="J15" s="1154"/>
      <c r="K15" s="1182"/>
    </row>
    <row r="16" spans="1:11" s="313" customFormat="1" ht="30" customHeight="1">
      <c r="A16" s="1201"/>
      <c r="B16" s="1181"/>
      <c r="C16" s="1181"/>
      <c r="D16" s="270"/>
      <c r="E16" s="1155" t="s">
        <v>1043</v>
      </c>
      <c r="F16" s="1155"/>
      <c r="G16" s="1155" t="s">
        <v>1044</v>
      </c>
      <c r="H16" s="1155"/>
      <c r="I16" s="300" t="s">
        <v>1045</v>
      </c>
      <c r="J16" s="271"/>
      <c r="K16" s="1182"/>
    </row>
    <row r="17" spans="1:11" s="313" customFormat="1" ht="99.95" customHeight="1">
      <c r="A17" s="1201"/>
      <c r="B17" s="1181"/>
      <c r="C17" s="1181"/>
      <c r="D17" s="270"/>
      <c r="E17" s="1156" t="s">
        <v>1970</v>
      </c>
      <c r="F17" s="1156"/>
      <c r="G17" s="1156" t="s">
        <v>763</v>
      </c>
      <c r="H17" s="1156"/>
      <c r="I17" s="300" t="s">
        <v>1046</v>
      </c>
      <c r="J17" s="271"/>
      <c r="K17" s="1182"/>
    </row>
    <row r="18" spans="1:11" s="313" customFormat="1" ht="20.100000000000001" customHeight="1">
      <c r="A18" s="1201"/>
      <c r="B18" s="1181"/>
      <c r="C18" s="1181"/>
      <c r="D18" s="1152" t="s">
        <v>1445</v>
      </c>
      <c r="E18" s="1153"/>
      <c r="F18" s="1153"/>
      <c r="G18" s="1153"/>
      <c r="H18" s="1153"/>
      <c r="I18" s="1153"/>
      <c r="J18" s="1154"/>
      <c r="K18" s="1182"/>
    </row>
    <row r="19" spans="1:11" s="313" customFormat="1" ht="30" customHeight="1">
      <c r="A19" s="1201"/>
      <c r="B19" s="1181"/>
      <c r="C19" s="1181"/>
      <c r="D19" s="270"/>
      <c r="E19" s="1155" t="s">
        <v>1047</v>
      </c>
      <c r="F19" s="1155"/>
      <c r="G19" s="1155" t="s">
        <v>1040</v>
      </c>
      <c r="H19" s="1155"/>
      <c r="I19" s="300" t="s">
        <v>1048</v>
      </c>
      <c r="J19" s="271"/>
      <c r="K19" s="1182"/>
    </row>
    <row r="20" spans="1:11" s="313" customFormat="1" ht="129.94999999999999" customHeight="1">
      <c r="A20" s="1201"/>
      <c r="B20" s="1181"/>
      <c r="C20" s="1181"/>
      <c r="D20" s="270"/>
      <c r="E20" s="1156" t="s">
        <v>1972</v>
      </c>
      <c r="F20" s="1156"/>
      <c r="G20" s="1156" t="s">
        <v>1454</v>
      </c>
      <c r="H20" s="1156"/>
      <c r="I20" s="300" t="s">
        <v>1049</v>
      </c>
      <c r="J20" s="271"/>
      <c r="K20" s="1182"/>
    </row>
    <row r="21" spans="1:11" s="313" customFormat="1" ht="132" customHeight="1">
      <c r="A21" s="1201"/>
      <c r="B21" s="1181"/>
      <c r="C21" s="1181"/>
      <c r="D21" s="1184" t="s">
        <v>1447</v>
      </c>
      <c r="E21" s="1185"/>
      <c r="F21" s="1185"/>
      <c r="G21" s="1185"/>
      <c r="H21" s="1185"/>
      <c r="I21" s="1185"/>
      <c r="J21" s="1186"/>
      <c r="K21" s="1182"/>
    </row>
    <row r="22" spans="1:11" s="313" customFormat="1" ht="113.25" customHeight="1">
      <c r="A22" s="1201"/>
      <c r="B22" s="1198" t="s">
        <v>1050</v>
      </c>
      <c r="C22" s="458" t="s">
        <v>1051</v>
      </c>
      <c r="D22" s="1140" t="s">
        <v>1973</v>
      </c>
      <c r="E22" s="1140"/>
      <c r="F22" s="1140"/>
      <c r="G22" s="1140"/>
      <c r="H22" s="1140" t="s">
        <v>1052</v>
      </c>
      <c r="I22" s="1140"/>
      <c r="J22" s="1140"/>
      <c r="K22" s="457" t="s">
        <v>1332</v>
      </c>
    </row>
    <row r="23" spans="1:11" s="313" customFormat="1" ht="170.1" customHeight="1">
      <c r="A23" s="1201"/>
      <c r="B23" s="1199"/>
      <c r="C23" s="473" t="s">
        <v>1072</v>
      </c>
      <c r="D23" s="1203" t="s">
        <v>1981</v>
      </c>
      <c r="E23" s="1203"/>
      <c r="F23" s="1203"/>
      <c r="G23" s="1203"/>
      <c r="H23" s="1203" t="s">
        <v>1073</v>
      </c>
      <c r="I23" s="1203"/>
      <c r="J23" s="1203"/>
      <c r="K23" s="474" t="s">
        <v>1074</v>
      </c>
    </row>
    <row r="24" spans="1:11" s="313" customFormat="1" ht="80.099999999999994" customHeight="1">
      <c r="A24" s="1201"/>
      <c r="B24" s="1199"/>
      <c r="C24" s="324" t="s">
        <v>1353</v>
      </c>
      <c r="D24" s="1141" t="s">
        <v>1053</v>
      </c>
      <c r="E24" s="1141"/>
      <c r="F24" s="1141"/>
      <c r="G24" s="1141"/>
      <c r="H24" s="1141" t="s">
        <v>764</v>
      </c>
      <c r="I24" s="1141"/>
      <c r="J24" s="1141"/>
      <c r="K24" s="326" t="s">
        <v>1054</v>
      </c>
    </row>
    <row r="25" spans="1:11" s="313" customFormat="1" ht="60" customHeight="1">
      <c r="A25" s="1201"/>
      <c r="B25" s="1199"/>
      <c r="C25" s="324" t="s">
        <v>1055</v>
      </c>
      <c r="D25" s="1141" t="s">
        <v>1053</v>
      </c>
      <c r="E25" s="1141"/>
      <c r="F25" s="1141"/>
      <c r="G25" s="1141"/>
      <c r="H25" s="1141" t="s">
        <v>765</v>
      </c>
      <c r="I25" s="1141"/>
      <c r="J25" s="1141"/>
      <c r="K25" s="326"/>
    </row>
    <row r="26" spans="1:11" s="313" customFormat="1" ht="80.099999999999994" customHeight="1">
      <c r="A26" s="1201"/>
      <c r="B26" s="1199"/>
      <c r="C26" s="324" t="s">
        <v>1056</v>
      </c>
      <c r="D26" s="1141" t="s">
        <v>1053</v>
      </c>
      <c r="E26" s="1141"/>
      <c r="F26" s="1141"/>
      <c r="G26" s="1141"/>
      <c r="H26" s="1141" t="s">
        <v>1057</v>
      </c>
      <c r="I26" s="1141"/>
      <c r="J26" s="1141"/>
      <c r="K26" s="326" t="s">
        <v>1354</v>
      </c>
    </row>
    <row r="27" spans="1:11" s="313" customFormat="1" ht="80.099999999999994" customHeight="1">
      <c r="A27" s="1201"/>
      <c r="B27" s="1199"/>
      <c r="C27" s="324" t="s">
        <v>1058</v>
      </c>
      <c r="D27" s="1141" t="s">
        <v>1333</v>
      </c>
      <c r="E27" s="1141"/>
      <c r="F27" s="1141"/>
      <c r="G27" s="1141"/>
      <c r="H27" s="1141" t="s">
        <v>1059</v>
      </c>
      <c r="I27" s="1141"/>
      <c r="J27" s="1141"/>
      <c r="K27" s="326"/>
    </row>
    <row r="28" spans="1:11" s="313" customFormat="1" ht="80.099999999999994" customHeight="1">
      <c r="A28" s="1201"/>
      <c r="B28" s="1199"/>
      <c r="C28" s="324" t="s">
        <v>1060</v>
      </c>
      <c r="D28" s="1141" t="s">
        <v>1974</v>
      </c>
      <c r="E28" s="1141"/>
      <c r="F28" s="1141"/>
      <c r="G28" s="1141"/>
      <c r="H28" s="1141" t="s">
        <v>766</v>
      </c>
      <c r="I28" s="1141"/>
      <c r="J28" s="1141"/>
      <c r="K28" s="326" t="s">
        <v>1061</v>
      </c>
    </row>
    <row r="29" spans="1:11" s="313" customFormat="1" ht="99.95" customHeight="1">
      <c r="A29" s="1201"/>
      <c r="B29" s="1199"/>
      <c r="C29" s="324" t="s">
        <v>1062</v>
      </c>
      <c r="D29" s="1141" t="s">
        <v>1063</v>
      </c>
      <c r="E29" s="1141"/>
      <c r="F29" s="1141"/>
      <c r="G29" s="1141"/>
      <c r="H29" s="1141" t="s">
        <v>767</v>
      </c>
      <c r="I29" s="1141"/>
      <c r="J29" s="1141"/>
      <c r="K29" s="326" t="s">
        <v>1064</v>
      </c>
    </row>
    <row r="30" spans="1:11" s="313" customFormat="1" ht="123.75" customHeight="1">
      <c r="A30" s="1201"/>
      <c r="B30" s="1199"/>
      <c r="C30" s="324" t="s">
        <v>1422</v>
      </c>
      <c r="D30" s="1141" t="s">
        <v>1975</v>
      </c>
      <c r="E30" s="1141"/>
      <c r="F30" s="1141"/>
      <c r="G30" s="1141"/>
      <c r="H30" s="1141" t="s">
        <v>1335</v>
      </c>
      <c r="I30" s="1141"/>
      <c r="J30" s="1141"/>
      <c r="K30" s="326" t="s">
        <v>1334</v>
      </c>
    </row>
    <row r="31" spans="1:11" s="313" customFormat="1" ht="60" customHeight="1">
      <c r="A31" s="1201"/>
      <c r="B31" s="1199"/>
      <c r="C31" s="324" t="s">
        <v>1065</v>
      </c>
      <c r="D31" s="1141" t="s">
        <v>1066</v>
      </c>
      <c r="E31" s="1141"/>
      <c r="F31" s="1141"/>
      <c r="G31" s="1141"/>
      <c r="H31" s="1141" t="s">
        <v>768</v>
      </c>
      <c r="I31" s="1141"/>
      <c r="J31" s="1141"/>
      <c r="K31" s="326"/>
    </row>
    <row r="32" spans="1:11" s="313" customFormat="1" ht="60" customHeight="1">
      <c r="A32" s="1201"/>
      <c r="B32" s="1199"/>
      <c r="C32" s="324" t="s">
        <v>1067</v>
      </c>
      <c r="D32" s="1141" t="s">
        <v>1068</v>
      </c>
      <c r="E32" s="1141"/>
      <c r="F32" s="1141"/>
      <c r="G32" s="1141"/>
      <c r="H32" s="1141" t="s">
        <v>769</v>
      </c>
      <c r="I32" s="1141"/>
      <c r="J32" s="1141"/>
      <c r="K32" s="326"/>
    </row>
    <row r="33" spans="1:11" s="313" customFormat="1" ht="60" customHeight="1">
      <c r="A33" s="1201"/>
      <c r="B33" s="1199"/>
      <c r="C33" s="473" t="s">
        <v>1069</v>
      </c>
      <c r="D33" s="1203" t="s">
        <v>1068</v>
      </c>
      <c r="E33" s="1203"/>
      <c r="F33" s="1203"/>
      <c r="G33" s="1203"/>
      <c r="H33" s="1203" t="s">
        <v>1070</v>
      </c>
      <c r="I33" s="1203"/>
      <c r="J33" s="1203"/>
      <c r="K33" s="474" t="s">
        <v>1071</v>
      </c>
    </row>
    <row r="34" spans="1:11" s="313" customFormat="1" ht="99.95" customHeight="1">
      <c r="A34" s="1201"/>
      <c r="B34" s="1199"/>
      <c r="C34" s="473" t="s">
        <v>1075</v>
      </c>
      <c r="D34" s="1203" t="s">
        <v>1976</v>
      </c>
      <c r="E34" s="1203"/>
      <c r="F34" s="1203"/>
      <c r="G34" s="1203"/>
      <c r="H34" s="1203" t="s">
        <v>770</v>
      </c>
      <c r="I34" s="1203"/>
      <c r="J34" s="1203"/>
      <c r="K34" s="474" t="s">
        <v>1076</v>
      </c>
    </row>
    <row r="35" spans="1:11" s="313" customFormat="1" ht="114.95" customHeight="1">
      <c r="A35" s="1201"/>
      <c r="B35" s="1199"/>
      <c r="C35" s="324" t="s">
        <v>62</v>
      </c>
      <c r="D35" s="1141" t="s">
        <v>2847</v>
      </c>
      <c r="E35" s="1141"/>
      <c r="F35" s="1141"/>
      <c r="G35" s="1141"/>
      <c r="H35" s="1194" t="s">
        <v>1077</v>
      </c>
      <c r="I35" s="1194"/>
      <c r="J35" s="1194"/>
      <c r="K35" s="328" t="s">
        <v>1423</v>
      </c>
    </row>
    <row r="36" spans="1:11" s="313" customFormat="1" ht="60" customHeight="1">
      <c r="A36" s="1201"/>
      <c r="B36" s="1180"/>
      <c r="C36" s="324" t="s">
        <v>1078</v>
      </c>
      <c r="D36" s="1141" t="s">
        <v>1982</v>
      </c>
      <c r="E36" s="1141"/>
      <c r="F36" s="1141"/>
      <c r="G36" s="1141"/>
      <c r="H36" s="1194" t="s">
        <v>1336</v>
      </c>
      <c r="I36" s="1194"/>
      <c r="J36" s="1194"/>
      <c r="K36" s="328" t="s">
        <v>1424</v>
      </c>
    </row>
    <row r="37" spans="1:11" s="313" customFormat="1" ht="96">
      <c r="A37" s="1201"/>
      <c r="B37" s="325" t="s">
        <v>1079</v>
      </c>
      <c r="C37" s="325" t="s">
        <v>1079</v>
      </c>
      <c r="D37" s="1195" t="s">
        <v>1983</v>
      </c>
      <c r="E37" s="1195"/>
      <c r="F37" s="1195"/>
      <c r="G37" s="1195"/>
      <c r="H37" s="1195" t="s">
        <v>1080</v>
      </c>
      <c r="I37" s="1195"/>
      <c r="J37" s="1195"/>
      <c r="K37" s="327" t="s">
        <v>1081</v>
      </c>
    </row>
    <row r="38" spans="1:11" s="313" customFormat="1" ht="50.1" customHeight="1">
      <c r="A38" s="1202"/>
      <c r="B38" s="266" t="s">
        <v>1082</v>
      </c>
      <c r="C38" s="266" t="s">
        <v>1083</v>
      </c>
      <c r="D38" s="1196" t="s">
        <v>1084</v>
      </c>
      <c r="E38" s="1196"/>
      <c r="F38" s="1196"/>
      <c r="G38" s="1196"/>
      <c r="H38" s="1197" t="s">
        <v>1085</v>
      </c>
      <c r="I38" s="1197"/>
      <c r="J38" s="1197"/>
      <c r="K38" s="272"/>
    </row>
    <row r="39" spans="1:11" s="274" customFormat="1" ht="39.950000000000003" customHeight="1" thickBot="1">
      <c r="A39" s="1187" t="s">
        <v>1086</v>
      </c>
      <c r="B39" s="1188"/>
      <c r="C39" s="1189"/>
      <c r="D39" s="1190" t="s">
        <v>1087</v>
      </c>
      <c r="E39" s="1191"/>
      <c r="F39" s="1191"/>
      <c r="G39" s="1191"/>
      <c r="H39" s="1191"/>
      <c r="I39" s="1191"/>
      <c r="J39" s="1192"/>
      <c r="K39" s="273" t="s">
        <v>1088</v>
      </c>
    </row>
    <row r="40" spans="1:11" ht="19.5" customHeight="1">
      <c r="A40" s="1193" t="s">
        <v>1964</v>
      </c>
      <c r="B40" s="1193"/>
      <c r="C40" s="1193"/>
      <c r="D40" s="1193"/>
      <c r="E40" s="1193"/>
      <c r="F40" s="1193"/>
      <c r="G40" s="1193"/>
      <c r="H40" s="1193"/>
      <c r="I40" s="1193"/>
      <c r="J40" s="1193"/>
      <c r="K40" s="1193"/>
    </row>
  </sheetData>
  <mergeCells count="82">
    <mergeCell ref="A11:B11"/>
    <mergeCell ref="A9:B10"/>
    <mergeCell ref="D33:G33"/>
    <mergeCell ref="H33:J33"/>
    <mergeCell ref="D23:G23"/>
    <mergeCell ref="H23:J23"/>
    <mergeCell ref="D30:G30"/>
    <mergeCell ref="H30:J30"/>
    <mergeCell ref="D31:G31"/>
    <mergeCell ref="H31:J31"/>
    <mergeCell ref="D32:G32"/>
    <mergeCell ref="D27:G27"/>
    <mergeCell ref="H27:J27"/>
    <mergeCell ref="D28:G28"/>
    <mergeCell ref="H28:J28"/>
    <mergeCell ref="D29:G29"/>
    <mergeCell ref="A39:C39"/>
    <mergeCell ref="D39:J39"/>
    <mergeCell ref="A40:K40"/>
    <mergeCell ref="H35:J35"/>
    <mergeCell ref="D36:G36"/>
    <mergeCell ref="H36:J36"/>
    <mergeCell ref="D37:G37"/>
    <mergeCell ref="H37:J37"/>
    <mergeCell ref="D38:G38"/>
    <mergeCell ref="H38:J38"/>
    <mergeCell ref="D35:G35"/>
    <mergeCell ref="B22:B36"/>
    <mergeCell ref="A12:A38"/>
    <mergeCell ref="D34:G34"/>
    <mergeCell ref="H34:J34"/>
    <mergeCell ref="H32:J32"/>
    <mergeCell ref="H29:J29"/>
    <mergeCell ref="H24:J24"/>
    <mergeCell ref="D25:G25"/>
    <mergeCell ref="H25:J25"/>
    <mergeCell ref="D26:G26"/>
    <mergeCell ref="H26:J26"/>
    <mergeCell ref="B12:B21"/>
    <mergeCell ref="C12:C21"/>
    <mergeCell ref="D12:J12"/>
    <mergeCell ref="K12:K21"/>
    <mergeCell ref="E13:F13"/>
    <mergeCell ref="G13:H13"/>
    <mergeCell ref="E14:F14"/>
    <mergeCell ref="G14:H14"/>
    <mergeCell ref="E17:F17"/>
    <mergeCell ref="G17:H17"/>
    <mergeCell ref="D18:J18"/>
    <mergeCell ref="E19:F19"/>
    <mergeCell ref="G19:H19"/>
    <mergeCell ref="D21:J21"/>
    <mergeCell ref="H8:J8"/>
    <mergeCell ref="D9:G10"/>
    <mergeCell ref="H9:J11"/>
    <mergeCell ref="D11:G11"/>
    <mergeCell ref="K9:K11"/>
    <mergeCell ref="D22:G22"/>
    <mergeCell ref="H22:J22"/>
    <mergeCell ref="D24:G24"/>
    <mergeCell ref="A6:C6"/>
    <mergeCell ref="D6:G6"/>
    <mergeCell ref="H6:J6"/>
    <mergeCell ref="A7:C7"/>
    <mergeCell ref="D7:G7"/>
    <mergeCell ref="H7:J7"/>
    <mergeCell ref="D15:J15"/>
    <mergeCell ref="E16:F16"/>
    <mergeCell ref="G16:H16"/>
    <mergeCell ref="E20:F20"/>
    <mergeCell ref="G20:H20"/>
    <mergeCell ref="A8:C8"/>
    <mergeCell ref="D8:G8"/>
    <mergeCell ref="A1:K1"/>
    <mergeCell ref="A3:K3"/>
    <mergeCell ref="A4:A5"/>
    <mergeCell ref="B4:B5"/>
    <mergeCell ref="C4:C5"/>
    <mergeCell ref="D4:J4"/>
    <mergeCell ref="K4:K5"/>
    <mergeCell ref="D5:G5"/>
    <mergeCell ref="H5:J5"/>
  </mergeCells>
  <phoneticPr fontId="14" type="noConversion"/>
  <printOptions horizontalCentered="1"/>
  <pageMargins left="0.19685039370078741" right="0.19685039370078741" top="0.39370078740157483" bottom="0.39370078740157483" header="0.39370078740157483" footer="0.19685039370078741"/>
  <pageSetup paperSize="9" scale="55" orientation="portrait" r:id="rId1"/>
  <headerFooter alignWithMargins="0">
    <oddFooter>&amp;C&amp;"맑은 고딕,보통"&amp;9&amp;P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zoomScale="94" zoomScaleNormal="94" workbookViewId="0">
      <selection activeCell="A3" sqref="A3"/>
    </sheetView>
  </sheetViews>
  <sheetFormatPr defaultColWidth="8.88671875" defaultRowHeight="13.5"/>
  <cols>
    <col min="1" max="1" width="4.6640625" style="288" bestFit="1" customWidth="1"/>
    <col min="2" max="2" width="8.88671875" style="288"/>
    <col min="3" max="3" width="13.77734375" style="288" customWidth="1"/>
    <col min="4" max="4" width="13.5546875" style="288" customWidth="1"/>
    <col min="5" max="5" width="13.77734375" style="288" customWidth="1"/>
    <col min="6" max="7" width="10.77734375" style="288" customWidth="1"/>
    <col min="8" max="8" width="12.77734375" style="288" customWidth="1"/>
    <col min="9" max="10" width="10.77734375" style="288" customWidth="1"/>
    <col min="11" max="11" width="20.77734375" style="288" customWidth="1"/>
    <col min="12" max="13" width="8.33203125" style="288" customWidth="1"/>
    <col min="14" max="14" width="8.88671875" style="288"/>
    <col min="15" max="15" width="12.77734375" style="288" customWidth="1"/>
    <col min="16" max="16" width="23.6640625" style="288" bestFit="1" customWidth="1"/>
    <col min="17" max="18" width="14.77734375" style="288" customWidth="1"/>
    <col min="19" max="16384" width="8.88671875" style="288"/>
  </cols>
  <sheetData>
    <row r="1" spans="1:18" ht="20.25" customHeight="1">
      <c r="A1" s="362" t="s">
        <v>1355</v>
      </c>
      <c r="B1" s="362"/>
      <c r="C1" s="362"/>
      <c r="D1" s="362"/>
      <c r="E1" s="362"/>
      <c r="F1" s="362"/>
      <c r="G1" s="362"/>
      <c r="H1" s="362"/>
      <c r="I1" s="362"/>
      <c r="J1" s="362"/>
      <c r="K1" s="362"/>
      <c r="L1" s="362"/>
      <c r="M1" s="362"/>
      <c r="N1" s="362"/>
      <c r="O1" s="362"/>
      <c r="P1" s="362"/>
      <c r="Q1" s="362"/>
      <c r="R1" s="362"/>
    </row>
    <row r="2" spans="1:18">
      <c r="C2" s="289">
        <v>1</v>
      </c>
      <c r="D2" s="289">
        <v>2</v>
      </c>
      <c r="E2" s="289">
        <v>3</v>
      </c>
      <c r="F2" s="289">
        <v>4</v>
      </c>
      <c r="G2" s="289">
        <v>5</v>
      </c>
      <c r="H2" s="289">
        <v>6</v>
      </c>
      <c r="I2" s="289">
        <v>7</v>
      </c>
      <c r="J2" s="289">
        <v>8</v>
      </c>
      <c r="K2" s="289">
        <v>9</v>
      </c>
      <c r="L2" s="289">
        <v>10</v>
      </c>
      <c r="M2" s="289">
        <v>11</v>
      </c>
      <c r="N2" s="289">
        <v>12</v>
      </c>
      <c r="O2" s="289">
        <v>13</v>
      </c>
      <c r="P2" s="289">
        <v>14</v>
      </c>
      <c r="Q2" s="289">
        <v>15</v>
      </c>
      <c r="R2" s="289">
        <v>16</v>
      </c>
    </row>
    <row r="3" spans="1:18" ht="24">
      <c r="A3" s="290" t="s">
        <v>963</v>
      </c>
      <c r="B3" s="291" t="s">
        <v>964</v>
      </c>
      <c r="C3" s="291" t="s">
        <v>966</v>
      </c>
      <c r="D3" s="291" t="s">
        <v>965</v>
      </c>
      <c r="E3" s="291" t="s">
        <v>967</v>
      </c>
      <c r="F3" s="291" t="s">
        <v>976</v>
      </c>
      <c r="G3" s="291" t="s">
        <v>968</v>
      </c>
      <c r="H3" s="292" t="s">
        <v>1207</v>
      </c>
      <c r="I3" s="291" t="s">
        <v>969</v>
      </c>
      <c r="J3" s="291" t="s">
        <v>970</v>
      </c>
      <c r="K3" s="291" t="s">
        <v>977</v>
      </c>
      <c r="L3" s="291" t="s">
        <v>974</v>
      </c>
      <c r="M3" s="291" t="s">
        <v>975</v>
      </c>
      <c r="N3" s="291" t="s">
        <v>971</v>
      </c>
      <c r="O3" s="291" t="s">
        <v>972</v>
      </c>
      <c r="P3" s="291" t="s">
        <v>1209</v>
      </c>
      <c r="Q3" s="291" t="s">
        <v>973</v>
      </c>
      <c r="R3" s="292" t="s">
        <v>1210</v>
      </c>
    </row>
    <row r="4" spans="1:18" ht="20.100000000000001" customHeight="1">
      <c r="A4" s="293">
        <v>1</v>
      </c>
      <c r="B4" s="295"/>
      <c r="C4" s="295"/>
      <c r="D4" s="295"/>
      <c r="E4" s="295"/>
      <c r="F4" s="295"/>
      <c r="G4" s="295"/>
      <c r="H4" s="295"/>
      <c r="I4" s="295"/>
      <c r="J4" s="295"/>
      <c r="K4" s="295"/>
      <c r="L4" s="295"/>
      <c r="M4" s="295"/>
      <c r="N4" s="295"/>
      <c r="O4" s="295"/>
      <c r="P4" s="363"/>
      <c r="Q4" s="476"/>
      <c r="R4" s="295"/>
    </row>
    <row r="5" spans="1:18" ht="20.100000000000001" customHeight="1">
      <c r="A5" s="293">
        <v>2</v>
      </c>
      <c r="B5" s="295"/>
      <c r="C5" s="295"/>
      <c r="D5" s="295"/>
      <c r="E5" s="295"/>
      <c r="F5" s="295"/>
      <c r="G5" s="295"/>
      <c r="H5" s="295"/>
      <c r="I5" s="295"/>
      <c r="J5" s="295"/>
      <c r="K5" s="295"/>
      <c r="L5" s="295"/>
      <c r="M5" s="295"/>
      <c r="N5" s="295"/>
      <c r="O5" s="295"/>
      <c r="P5" s="363"/>
      <c r="Q5" s="295"/>
      <c r="R5" s="295"/>
    </row>
    <row r="6" spans="1:18" ht="20.100000000000001" customHeight="1">
      <c r="A6" s="293">
        <v>3</v>
      </c>
      <c r="B6" s="295"/>
      <c r="C6" s="295"/>
      <c r="D6" s="295"/>
      <c r="E6" s="295"/>
      <c r="F6" s="295"/>
      <c r="G6" s="295"/>
      <c r="H6" s="295"/>
      <c r="I6" s="295"/>
      <c r="J6" s="295"/>
      <c r="K6" s="295"/>
      <c r="L6" s="295"/>
      <c r="M6" s="295"/>
      <c r="N6" s="295"/>
      <c r="O6" s="295"/>
      <c r="P6" s="363"/>
      <c r="Q6" s="295"/>
      <c r="R6" s="295"/>
    </row>
    <row r="7" spans="1:18" ht="20.100000000000001" customHeight="1">
      <c r="A7" s="293">
        <v>4</v>
      </c>
      <c r="B7" s="295"/>
      <c r="C7" s="295"/>
      <c r="D7" s="295"/>
      <c r="E7" s="295"/>
      <c r="F7" s="295"/>
      <c r="G7" s="295"/>
      <c r="H7" s="295"/>
      <c r="I7" s="295"/>
      <c r="J7" s="295"/>
      <c r="K7" s="295"/>
      <c r="L7" s="295"/>
      <c r="M7" s="295"/>
      <c r="N7" s="295"/>
      <c r="O7" s="295"/>
      <c r="P7" s="363"/>
      <c r="Q7" s="295"/>
      <c r="R7" s="295"/>
    </row>
    <row r="8" spans="1:18" ht="20.100000000000001" customHeight="1">
      <c r="A8" s="293">
        <v>5</v>
      </c>
      <c r="B8" s="295"/>
      <c r="C8" s="295"/>
      <c r="D8" s="295"/>
      <c r="E8" s="295"/>
      <c r="F8" s="295"/>
      <c r="G8" s="295"/>
      <c r="H8" s="295"/>
      <c r="I8" s="295"/>
      <c r="J8" s="295"/>
      <c r="K8" s="295"/>
      <c r="L8" s="295"/>
      <c r="M8" s="295"/>
      <c r="N8" s="295"/>
      <c r="O8" s="295"/>
      <c r="P8" s="363"/>
      <c r="Q8" s="295"/>
      <c r="R8" s="295"/>
    </row>
    <row r="9" spans="1:18" ht="20.100000000000001" customHeight="1">
      <c r="A9" s="293">
        <v>6</v>
      </c>
      <c r="B9" s="295"/>
      <c r="C9" s="295"/>
      <c r="D9" s="295"/>
      <c r="E9" s="295"/>
      <c r="F9" s="295"/>
      <c r="G9" s="295"/>
      <c r="H9" s="295"/>
      <c r="I9" s="295"/>
      <c r="J9" s="295"/>
      <c r="K9" s="295"/>
      <c r="L9" s="295"/>
      <c r="M9" s="295"/>
      <c r="N9" s="295"/>
      <c r="O9" s="295"/>
      <c r="P9" s="363"/>
      <c r="Q9" s="295"/>
      <c r="R9" s="295"/>
    </row>
    <row r="10" spans="1:18" ht="20.100000000000001" customHeight="1">
      <c r="A10" s="293">
        <v>7</v>
      </c>
      <c r="B10" s="295"/>
      <c r="C10" s="295"/>
      <c r="D10" s="295"/>
      <c r="E10" s="295"/>
      <c r="F10" s="295"/>
      <c r="G10" s="295"/>
      <c r="H10" s="295"/>
      <c r="I10" s="295"/>
      <c r="J10" s="295"/>
      <c r="K10" s="295"/>
      <c r="L10" s="295"/>
      <c r="M10" s="295"/>
      <c r="N10" s="295"/>
      <c r="O10" s="295"/>
      <c r="P10" s="363"/>
      <c r="Q10" s="295"/>
      <c r="R10" s="295"/>
    </row>
    <row r="11" spans="1:18" ht="20.100000000000001" customHeight="1">
      <c r="A11" s="293">
        <v>8</v>
      </c>
      <c r="B11" s="295"/>
      <c r="C11" s="295"/>
      <c r="D11" s="295"/>
      <c r="E11" s="295"/>
      <c r="F11" s="295"/>
      <c r="G11" s="295"/>
      <c r="H11" s="295"/>
      <c r="I11" s="295"/>
      <c r="J11" s="295"/>
      <c r="K11" s="295"/>
      <c r="L11" s="295"/>
      <c r="M11" s="295"/>
      <c r="N11" s="295"/>
      <c r="O11" s="295"/>
      <c r="P11" s="363"/>
      <c r="Q11" s="295"/>
      <c r="R11" s="295"/>
    </row>
    <row r="12" spans="1:18" ht="20.100000000000001" customHeight="1">
      <c r="A12" s="293">
        <v>9</v>
      </c>
      <c r="B12" s="295"/>
      <c r="C12" s="295"/>
      <c r="D12" s="295"/>
      <c r="E12" s="295"/>
      <c r="F12" s="295"/>
      <c r="G12" s="295"/>
      <c r="H12" s="295"/>
      <c r="I12" s="295"/>
      <c r="J12" s="295"/>
      <c r="K12" s="295"/>
      <c r="L12" s="295"/>
      <c r="M12" s="295"/>
      <c r="N12" s="295"/>
      <c r="O12" s="295"/>
      <c r="P12" s="363"/>
      <c r="Q12" s="295"/>
      <c r="R12" s="295"/>
    </row>
    <row r="13" spans="1:18" ht="20.100000000000001" customHeight="1">
      <c r="A13" s="293">
        <v>10</v>
      </c>
      <c r="B13" s="295"/>
      <c r="C13" s="295"/>
      <c r="D13" s="295"/>
      <c r="E13" s="295"/>
      <c r="F13" s="295"/>
      <c r="G13" s="295"/>
      <c r="H13" s="295"/>
      <c r="I13" s="295"/>
      <c r="J13" s="295"/>
      <c r="K13" s="295"/>
      <c r="L13" s="295"/>
      <c r="M13" s="295"/>
      <c r="N13" s="295"/>
      <c r="O13" s="295"/>
      <c r="P13" s="363"/>
      <c r="Q13" s="295"/>
      <c r="R13" s="295"/>
    </row>
    <row r="14" spans="1:18" ht="20.100000000000001" customHeight="1">
      <c r="A14" s="293">
        <v>11</v>
      </c>
      <c r="B14" s="295"/>
      <c r="C14" s="295"/>
      <c r="D14" s="295"/>
      <c r="E14" s="295"/>
      <c r="F14" s="295"/>
      <c r="G14" s="295"/>
      <c r="H14" s="295"/>
      <c r="I14" s="295"/>
      <c r="J14" s="295"/>
      <c r="K14" s="295"/>
      <c r="L14" s="295"/>
      <c r="M14" s="295"/>
      <c r="N14" s="295"/>
      <c r="O14" s="295"/>
      <c r="P14" s="363"/>
      <c r="Q14" s="295"/>
      <c r="R14" s="295"/>
    </row>
    <row r="15" spans="1:18" ht="20.100000000000001" customHeight="1">
      <c r="A15" s="293">
        <v>12</v>
      </c>
      <c r="B15" s="295"/>
      <c r="C15" s="295"/>
      <c r="D15" s="295"/>
      <c r="E15" s="295"/>
      <c r="F15" s="295"/>
      <c r="G15" s="295"/>
      <c r="H15" s="295"/>
      <c r="I15" s="295"/>
      <c r="J15" s="295"/>
      <c r="K15" s="295"/>
      <c r="L15" s="295"/>
      <c r="M15" s="295"/>
      <c r="N15" s="295"/>
      <c r="O15" s="295"/>
      <c r="P15" s="363"/>
      <c r="Q15" s="295"/>
      <c r="R15" s="295"/>
    </row>
    <row r="16" spans="1:18" ht="20.100000000000001" customHeight="1">
      <c r="A16" s="293">
        <v>13</v>
      </c>
      <c r="B16" s="295"/>
      <c r="C16" s="295"/>
      <c r="D16" s="295"/>
      <c r="E16" s="295"/>
      <c r="F16" s="295"/>
      <c r="G16" s="295"/>
      <c r="H16" s="295"/>
      <c r="I16" s="295"/>
      <c r="J16" s="295"/>
      <c r="K16" s="295"/>
      <c r="L16" s="295"/>
      <c r="M16" s="295"/>
      <c r="N16" s="295"/>
      <c r="O16" s="295"/>
      <c r="P16" s="363"/>
      <c r="Q16" s="295"/>
      <c r="R16" s="295"/>
    </row>
    <row r="17" spans="1:18" ht="20.100000000000001" customHeight="1">
      <c r="A17" s="293">
        <v>14</v>
      </c>
      <c r="B17" s="295"/>
      <c r="C17" s="295"/>
      <c r="D17" s="295"/>
      <c r="E17" s="295"/>
      <c r="F17" s="295"/>
      <c r="G17" s="295"/>
      <c r="H17" s="295"/>
      <c r="I17" s="295"/>
      <c r="J17" s="295"/>
      <c r="K17" s="295"/>
      <c r="L17" s="295"/>
      <c r="M17" s="295"/>
      <c r="N17" s="295"/>
      <c r="O17" s="295"/>
      <c r="P17" s="363"/>
      <c r="Q17" s="295"/>
      <c r="R17" s="295"/>
    </row>
    <row r="18" spans="1:18" ht="20.100000000000001" customHeight="1">
      <c r="A18" s="293">
        <v>15</v>
      </c>
      <c r="B18" s="295"/>
      <c r="C18" s="295"/>
      <c r="D18" s="295"/>
      <c r="E18" s="295"/>
      <c r="F18" s="295"/>
      <c r="G18" s="295"/>
      <c r="H18" s="295"/>
      <c r="I18" s="295"/>
      <c r="J18" s="295"/>
      <c r="K18" s="295"/>
      <c r="L18" s="295"/>
      <c r="M18" s="295"/>
      <c r="N18" s="295"/>
      <c r="O18" s="295"/>
      <c r="P18" s="363"/>
      <c r="Q18" s="295"/>
      <c r="R18" s="295"/>
    </row>
    <row r="19" spans="1:18" ht="20.100000000000001" customHeight="1">
      <c r="A19" s="293">
        <v>16</v>
      </c>
      <c r="B19" s="295"/>
      <c r="C19" s="295"/>
      <c r="D19" s="295"/>
      <c r="E19" s="295"/>
      <c r="F19" s="295"/>
      <c r="G19" s="295"/>
      <c r="H19" s="295"/>
      <c r="I19" s="295"/>
      <c r="J19" s="295"/>
      <c r="K19" s="295"/>
      <c r="L19" s="295"/>
      <c r="M19" s="295"/>
      <c r="N19" s="295"/>
      <c r="O19" s="295"/>
      <c r="P19" s="363"/>
      <c r="Q19" s="295"/>
      <c r="R19" s="295"/>
    </row>
    <row r="20" spans="1:18" ht="20.100000000000001" customHeight="1">
      <c r="A20" s="293">
        <v>17</v>
      </c>
      <c r="B20" s="295"/>
      <c r="C20" s="295"/>
      <c r="D20" s="295"/>
      <c r="E20" s="295"/>
      <c r="F20" s="295"/>
      <c r="G20" s="295"/>
      <c r="H20" s="295"/>
      <c r="I20" s="295"/>
      <c r="J20" s="295"/>
      <c r="K20" s="295"/>
      <c r="L20" s="295"/>
      <c r="M20" s="295"/>
      <c r="N20" s="295"/>
      <c r="O20" s="295"/>
      <c r="P20" s="363"/>
      <c r="Q20" s="295"/>
      <c r="R20" s="295"/>
    </row>
    <row r="21" spans="1:18" ht="20.100000000000001" customHeight="1">
      <c r="A21" s="293">
        <v>18</v>
      </c>
      <c r="B21" s="295"/>
      <c r="C21" s="295"/>
      <c r="D21" s="295"/>
      <c r="E21" s="295"/>
      <c r="F21" s="295"/>
      <c r="G21" s="295"/>
      <c r="H21" s="295"/>
      <c r="I21" s="295"/>
      <c r="J21" s="295"/>
      <c r="K21" s="295"/>
      <c r="L21" s="295"/>
      <c r="M21" s="295"/>
      <c r="N21" s="295"/>
      <c r="O21" s="295"/>
      <c r="P21" s="363"/>
      <c r="Q21" s="295"/>
      <c r="R21" s="295"/>
    </row>
    <row r="22" spans="1:18" ht="20.100000000000001" customHeight="1">
      <c r="A22" s="293">
        <v>19</v>
      </c>
      <c r="B22" s="295"/>
      <c r="C22" s="295"/>
      <c r="D22" s="295"/>
      <c r="E22" s="295"/>
      <c r="F22" s="295"/>
      <c r="G22" s="295"/>
      <c r="H22" s="295"/>
      <c r="I22" s="295"/>
      <c r="J22" s="295"/>
      <c r="K22" s="295"/>
      <c r="L22" s="295"/>
      <c r="M22" s="295"/>
      <c r="N22" s="295"/>
      <c r="O22" s="295"/>
      <c r="P22" s="363"/>
      <c r="Q22" s="295"/>
      <c r="R22" s="295"/>
    </row>
    <row r="23" spans="1:18" ht="20.100000000000001" customHeight="1">
      <c r="A23" s="293">
        <v>20</v>
      </c>
      <c r="B23" s="295"/>
      <c r="C23" s="295"/>
      <c r="D23" s="295"/>
      <c r="E23" s="295"/>
      <c r="F23" s="295"/>
      <c r="G23" s="295"/>
      <c r="H23" s="295"/>
      <c r="I23" s="295"/>
      <c r="J23" s="295"/>
      <c r="K23" s="295"/>
      <c r="L23" s="295"/>
      <c r="M23" s="295"/>
      <c r="N23" s="295"/>
      <c r="O23" s="295"/>
      <c r="P23" s="363"/>
      <c r="Q23" s="295"/>
      <c r="R23" s="295"/>
    </row>
    <row r="24" spans="1:18" ht="20.100000000000001" customHeight="1">
      <c r="A24" s="293">
        <v>21</v>
      </c>
      <c r="B24" s="295"/>
      <c r="C24" s="295"/>
      <c r="D24" s="295"/>
      <c r="E24" s="295"/>
      <c r="F24" s="295"/>
      <c r="G24" s="295"/>
      <c r="H24" s="295"/>
      <c r="I24" s="295"/>
      <c r="J24" s="295"/>
      <c r="K24" s="295"/>
      <c r="L24" s="295"/>
      <c r="M24" s="295"/>
      <c r="N24" s="295"/>
      <c r="O24" s="295"/>
      <c r="P24" s="363"/>
      <c r="Q24" s="295"/>
      <c r="R24" s="295"/>
    </row>
    <row r="25" spans="1:18" ht="20.100000000000001" customHeight="1">
      <c r="A25" s="293">
        <v>22</v>
      </c>
      <c r="B25" s="295"/>
      <c r="C25" s="295"/>
      <c r="D25" s="295"/>
      <c r="E25" s="295"/>
      <c r="F25" s="295"/>
      <c r="G25" s="295"/>
      <c r="H25" s="295"/>
      <c r="I25" s="295"/>
      <c r="J25" s="295"/>
      <c r="K25" s="295"/>
      <c r="L25" s="295"/>
      <c r="M25" s="295"/>
      <c r="N25" s="295"/>
      <c r="O25" s="295"/>
      <c r="P25" s="363"/>
      <c r="Q25" s="295"/>
      <c r="R25" s="295"/>
    </row>
    <row r="26" spans="1:18" ht="20.100000000000001" customHeight="1">
      <c r="A26" s="293">
        <v>23</v>
      </c>
      <c r="B26" s="295"/>
      <c r="C26" s="295"/>
      <c r="D26" s="295"/>
      <c r="E26" s="295"/>
      <c r="F26" s="295"/>
      <c r="G26" s="295"/>
      <c r="H26" s="295"/>
      <c r="I26" s="295"/>
      <c r="J26" s="295"/>
      <c r="K26" s="295"/>
      <c r="L26" s="295"/>
      <c r="M26" s="295"/>
      <c r="N26" s="295"/>
      <c r="O26" s="295"/>
      <c r="P26" s="363"/>
      <c r="Q26" s="295"/>
      <c r="R26" s="295"/>
    </row>
    <row r="27" spans="1:18" ht="20.100000000000001" customHeight="1">
      <c r="A27" s="293">
        <v>24</v>
      </c>
      <c r="B27" s="295"/>
      <c r="C27" s="295"/>
      <c r="D27" s="295"/>
      <c r="E27" s="295"/>
      <c r="F27" s="295"/>
      <c r="G27" s="295"/>
      <c r="H27" s="295"/>
      <c r="I27" s="295"/>
      <c r="J27" s="295"/>
      <c r="K27" s="295"/>
      <c r="L27" s="295"/>
      <c r="M27" s="295"/>
      <c r="N27" s="295"/>
      <c r="O27" s="295"/>
      <c r="P27" s="363"/>
      <c r="Q27" s="295"/>
      <c r="R27" s="295"/>
    </row>
    <row r="28" spans="1:18" ht="20.100000000000001" customHeight="1">
      <c r="A28" s="293">
        <v>25</v>
      </c>
      <c r="B28" s="295"/>
      <c r="C28" s="295"/>
      <c r="D28" s="295"/>
      <c r="E28" s="295"/>
      <c r="F28" s="295"/>
      <c r="G28" s="295"/>
      <c r="H28" s="295"/>
      <c r="I28" s="295"/>
      <c r="J28" s="295"/>
      <c r="K28" s="295"/>
      <c r="L28" s="295"/>
      <c r="M28" s="295"/>
      <c r="N28" s="295"/>
      <c r="O28" s="295"/>
      <c r="P28" s="363"/>
      <c r="Q28" s="295"/>
      <c r="R28" s="295"/>
    </row>
    <row r="29" spans="1:18" ht="20.100000000000001" customHeight="1">
      <c r="A29" s="293">
        <v>26</v>
      </c>
      <c r="B29" s="295"/>
      <c r="C29" s="295"/>
      <c r="D29" s="295"/>
      <c r="E29" s="295"/>
      <c r="F29" s="295"/>
      <c r="G29" s="295"/>
      <c r="H29" s="295"/>
      <c r="I29" s="295"/>
      <c r="J29" s="295"/>
      <c r="K29" s="295"/>
      <c r="L29" s="295"/>
      <c r="M29" s="295"/>
      <c r="N29" s="295"/>
      <c r="O29" s="295"/>
      <c r="P29" s="363"/>
      <c r="Q29" s="295"/>
      <c r="R29" s="295"/>
    </row>
    <row r="30" spans="1:18" ht="20.100000000000001" customHeight="1">
      <c r="A30" s="293">
        <v>27</v>
      </c>
      <c r="B30" s="295"/>
      <c r="C30" s="295"/>
      <c r="D30" s="295"/>
      <c r="E30" s="295"/>
      <c r="F30" s="295"/>
      <c r="G30" s="295"/>
      <c r="H30" s="295"/>
      <c r="I30" s="295"/>
      <c r="J30" s="295"/>
      <c r="K30" s="295"/>
      <c r="L30" s="295"/>
      <c r="M30" s="295"/>
      <c r="N30" s="295"/>
      <c r="O30" s="295"/>
      <c r="P30" s="363"/>
      <c r="Q30" s="295"/>
      <c r="R30" s="295"/>
    </row>
    <row r="31" spans="1:18" ht="20.100000000000001" customHeight="1">
      <c r="A31" s="293">
        <v>28</v>
      </c>
      <c r="B31" s="295"/>
      <c r="C31" s="295"/>
      <c r="D31" s="295"/>
      <c r="E31" s="295"/>
      <c r="F31" s="295"/>
      <c r="G31" s="295"/>
      <c r="H31" s="295"/>
      <c r="I31" s="295"/>
      <c r="J31" s="295"/>
      <c r="K31" s="295"/>
      <c r="L31" s="295"/>
      <c r="M31" s="295"/>
      <c r="N31" s="295"/>
      <c r="O31" s="295"/>
      <c r="P31" s="363"/>
      <c r="Q31" s="295"/>
      <c r="R31" s="295"/>
    </row>
    <row r="32" spans="1:18" ht="20.100000000000001" customHeight="1">
      <c r="A32" s="293">
        <v>29</v>
      </c>
      <c r="B32" s="295"/>
      <c r="C32" s="295"/>
      <c r="D32" s="295"/>
      <c r="E32" s="295"/>
      <c r="F32" s="295"/>
      <c r="G32" s="295"/>
      <c r="H32" s="295"/>
      <c r="I32" s="295"/>
      <c r="J32" s="295"/>
      <c r="K32" s="295"/>
      <c r="L32" s="295"/>
      <c r="M32" s="295"/>
      <c r="N32" s="295"/>
      <c r="O32" s="295"/>
      <c r="P32" s="363"/>
      <c r="Q32" s="295"/>
      <c r="R32" s="295"/>
    </row>
    <row r="33" spans="1:18" ht="20.100000000000001" customHeight="1">
      <c r="A33" s="293">
        <v>30</v>
      </c>
      <c r="B33" s="295"/>
      <c r="C33" s="295"/>
      <c r="D33" s="295"/>
      <c r="E33" s="295"/>
      <c r="F33" s="295"/>
      <c r="G33" s="295"/>
      <c r="H33" s="295"/>
      <c r="I33" s="295"/>
      <c r="J33" s="295"/>
      <c r="K33" s="295"/>
      <c r="L33" s="295"/>
      <c r="M33" s="295"/>
      <c r="N33" s="295"/>
      <c r="O33" s="295"/>
      <c r="P33" s="363"/>
      <c r="Q33" s="295"/>
      <c r="R33" s="295"/>
    </row>
    <row r="34" spans="1:18" ht="20.100000000000001" customHeight="1">
      <c r="A34" s="293">
        <v>31</v>
      </c>
      <c r="B34" s="295"/>
      <c r="C34" s="295"/>
      <c r="D34" s="295"/>
      <c r="E34" s="295"/>
      <c r="F34" s="295"/>
      <c r="G34" s="295"/>
      <c r="H34" s="295"/>
      <c r="I34" s="295"/>
      <c r="J34" s="295"/>
      <c r="K34" s="295"/>
      <c r="L34" s="295"/>
      <c r="M34" s="295"/>
      <c r="N34" s="295"/>
      <c r="O34" s="295"/>
      <c r="P34" s="363"/>
      <c r="Q34" s="295"/>
      <c r="R34" s="295"/>
    </row>
    <row r="35" spans="1:18" ht="20.100000000000001" customHeight="1">
      <c r="A35" s="293">
        <v>32</v>
      </c>
      <c r="B35" s="295"/>
      <c r="C35" s="295"/>
      <c r="D35" s="295"/>
      <c r="E35" s="295"/>
      <c r="F35" s="295"/>
      <c r="G35" s="295"/>
      <c r="H35" s="295"/>
      <c r="I35" s="295"/>
      <c r="J35" s="295"/>
      <c r="K35" s="295"/>
      <c r="L35" s="295"/>
      <c r="M35" s="295"/>
      <c r="N35" s="295"/>
      <c r="O35" s="295"/>
      <c r="P35" s="363"/>
      <c r="Q35" s="295"/>
      <c r="R35" s="295"/>
    </row>
    <row r="36" spans="1:18" ht="20.100000000000001" customHeight="1">
      <c r="A36" s="293">
        <v>33</v>
      </c>
      <c r="B36" s="295"/>
      <c r="C36" s="295"/>
      <c r="D36" s="295"/>
      <c r="E36" s="295"/>
      <c r="F36" s="295"/>
      <c r="G36" s="295"/>
      <c r="H36" s="295"/>
      <c r="I36" s="295"/>
      <c r="J36" s="295"/>
      <c r="K36" s="295"/>
      <c r="L36" s="295"/>
      <c r="M36" s="295"/>
      <c r="N36" s="295"/>
      <c r="O36" s="295"/>
      <c r="P36" s="363"/>
      <c r="Q36" s="295"/>
      <c r="R36" s="295"/>
    </row>
    <row r="37" spans="1:18" ht="20.100000000000001" customHeight="1">
      <c r="A37" s="293">
        <v>34</v>
      </c>
      <c r="B37" s="295"/>
      <c r="C37" s="295"/>
      <c r="D37" s="295"/>
      <c r="E37" s="295"/>
      <c r="F37" s="295"/>
      <c r="G37" s="295"/>
      <c r="H37" s="295"/>
      <c r="I37" s="295"/>
      <c r="J37" s="295"/>
      <c r="K37" s="295"/>
      <c r="L37" s="295"/>
      <c r="M37" s="295"/>
      <c r="N37" s="295"/>
      <c r="O37" s="295"/>
      <c r="P37" s="363"/>
      <c r="Q37" s="295"/>
      <c r="R37" s="295"/>
    </row>
    <row r="38" spans="1:18" ht="20.100000000000001" customHeight="1">
      <c r="A38" s="293">
        <v>35</v>
      </c>
      <c r="B38" s="295"/>
      <c r="C38" s="295"/>
      <c r="D38" s="295"/>
      <c r="E38" s="295"/>
      <c r="F38" s="295"/>
      <c r="G38" s="295"/>
      <c r="H38" s="295"/>
      <c r="I38" s="295"/>
      <c r="J38" s="295"/>
      <c r="K38" s="295"/>
      <c r="L38" s="295"/>
      <c r="M38" s="295"/>
      <c r="N38" s="295"/>
      <c r="O38" s="295"/>
      <c r="P38" s="363"/>
      <c r="Q38" s="295"/>
      <c r="R38" s="295"/>
    </row>
    <row r="39" spans="1:18" ht="20.100000000000001" customHeight="1">
      <c r="A39" s="293">
        <v>36</v>
      </c>
      <c r="B39" s="295"/>
      <c r="C39" s="295"/>
      <c r="D39" s="295"/>
      <c r="E39" s="295"/>
      <c r="F39" s="295"/>
      <c r="G39" s="295"/>
      <c r="H39" s="295"/>
      <c r="I39" s="295"/>
      <c r="J39" s="295"/>
      <c r="K39" s="295"/>
      <c r="L39" s="295"/>
      <c r="M39" s="295"/>
      <c r="N39" s="295"/>
      <c r="O39" s="295"/>
      <c r="P39" s="363"/>
      <c r="Q39" s="295"/>
      <c r="R39" s="295"/>
    </row>
    <row r="40" spans="1:18" ht="20.100000000000001" customHeight="1">
      <c r="A40" s="293">
        <v>37</v>
      </c>
      <c r="B40" s="295"/>
      <c r="C40" s="295"/>
      <c r="D40" s="295"/>
      <c r="E40" s="295"/>
      <c r="F40" s="295"/>
      <c r="G40" s="295"/>
      <c r="H40" s="295"/>
      <c r="I40" s="295"/>
      <c r="J40" s="295"/>
      <c r="K40" s="295"/>
      <c r="L40" s="295"/>
      <c r="M40" s="295"/>
      <c r="N40" s="295"/>
      <c r="O40" s="295"/>
      <c r="P40" s="363"/>
      <c r="Q40" s="295"/>
      <c r="R40" s="295"/>
    </row>
    <row r="41" spans="1:18" ht="20.100000000000001" customHeight="1">
      <c r="A41" s="293">
        <v>38</v>
      </c>
      <c r="B41" s="295"/>
      <c r="C41" s="295"/>
      <c r="D41" s="295"/>
      <c r="E41" s="295"/>
      <c r="F41" s="295"/>
      <c r="G41" s="295"/>
      <c r="H41" s="295"/>
      <c r="I41" s="295"/>
      <c r="J41" s="295"/>
      <c r="K41" s="295"/>
      <c r="L41" s="295"/>
      <c r="M41" s="295"/>
      <c r="N41" s="295"/>
      <c r="O41" s="295"/>
      <c r="P41" s="363"/>
      <c r="Q41" s="295"/>
      <c r="R41" s="295"/>
    </row>
    <row r="42" spans="1:18" ht="20.100000000000001" customHeight="1">
      <c r="A42" s="293">
        <v>39</v>
      </c>
      <c r="B42" s="295"/>
      <c r="C42" s="295"/>
      <c r="D42" s="295"/>
      <c r="E42" s="295"/>
      <c r="F42" s="295"/>
      <c r="G42" s="295"/>
      <c r="H42" s="295"/>
      <c r="I42" s="295"/>
      <c r="J42" s="295"/>
      <c r="K42" s="295"/>
      <c r="L42" s="295"/>
      <c r="M42" s="295"/>
      <c r="N42" s="295"/>
      <c r="O42" s="295"/>
      <c r="P42" s="363"/>
      <c r="Q42" s="295"/>
      <c r="R42" s="295"/>
    </row>
    <row r="43" spans="1:18" ht="20.100000000000001" customHeight="1">
      <c r="A43" s="293">
        <v>40</v>
      </c>
      <c r="B43" s="295"/>
      <c r="C43" s="295"/>
      <c r="D43" s="295"/>
      <c r="E43" s="295"/>
      <c r="F43" s="295"/>
      <c r="G43" s="295"/>
      <c r="H43" s="295"/>
      <c r="I43" s="295"/>
      <c r="J43" s="295"/>
      <c r="K43" s="295"/>
      <c r="L43" s="295"/>
      <c r="M43" s="295"/>
      <c r="N43" s="295"/>
      <c r="O43" s="295"/>
      <c r="P43" s="363"/>
      <c r="Q43" s="295"/>
      <c r="R43" s="295"/>
    </row>
    <row r="44" spans="1:18" ht="20.100000000000001" customHeight="1">
      <c r="A44" s="293">
        <v>41</v>
      </c>
      <c r="B44" s="295"/>
      <c r="C44" s="295"/>
      <c r="D44" s="295"/>
      <c r="E44" s="295"/>
      <c r="F44" s="295"/>
      <c r="G44" s="295"/>
      <c r="H44" s="295"/>
      <c r="I44" s="295"/>
      <c r="J44" s="295"/>
      <c r="K44" s="295"/>
      <c r="L44" s="295"/>
      <c r="M44" s="295"/>
      <c r="N44" s="295"/>
      <c r="O44" s="295"/>
      <c r="P44" s="363"/>
      <c r="Q44" s="295"/>
      <c r="R44" s="295"/>
    </row>
    <row r="45" spans="1:18" ht="20.100000000000001" customHeight="1">
      <c r="A45" s="293">
        <v>42</v>
      </c>
      <c r="B45" s="295"/>
      <c r="C45" s="295"/>
      <c r="D45" s="295"/>
      <c r="E45" s="295"/>
      <c r="F45" s="295"/>
      <c r="G45" s="295"/>
      <c r="H45" s="295"/>
      <c r="I45" s="295"/>
      <c r="J45" s="295"/>
      <c r="K45" s="295"/>
      <c r="L45" s="295"/>
      <c r="M45" s="295"/>
      <c r="N45" s="295"/>
      <c r="O45" s="295"/>
      <c r="P45" s="363"/>
      <c r="Q45" s="295"/>
      <c r="R45" s="295"/>
    </row>
    <row r="46" spans="1:18" ht="20.100000000000001" customHeight="1">
      <c r="A46" s="293">
        <v>43</v>
      </c>
      <c r="B46" s="295"/>
      <c r="C46" s="295"/>
      <c r="D46" s="295"/>
      <c r="E46" s="295"/>
      <c r="F46" s="295"/>
      <c r="G46" s="295"/>
      <c r="H46" s="295"/>
      <c r="I46" s="295"/>
      <c r="J46" s="295"/>
      <c r="K46" s="295"/>
      <c r="L46" s="295"/>
      <c r="M46" s="295"/>
      <c r="N46" s="295"/>
      <c r="O46" s="295"/>
      <c r="P46" s="363"/>
      <c r="Q46" s="295"/>
      <c r="R46" s="295"/>
    </row>
    <row r="47" spans="1:18" ht="20.100000000000001" customHeight="1">
      <c r="A47" s="293">
        <v>44</v>
      </c>
      <c r="B47" s="295"/>
      <c r="C47" s="295"/>
      <c r="D47" s="295"/>
      <c r="E47" s="295"/>
      <c r="F47" s="295"/>
      <c r="G47" s="295"/>
      <c r="H47" s="295"/>
      <c r="I47" s="295"/>
      <c r="J47" s="295"/>
      <c r="K47" s="295"/>
      <c r="L47" s="295"/>
      <c r="M47" s="295"/>
      <c r="N47" s="295"/>
      <c r="O47" s="295"/>
      <c r="P47" s="363"/>
      <c r="Q47" s="295"/>
      <c r="R47" s="295"/>
    </row>
    <row r="48" spans="1:18" ht="20.100000000000001" customHeight="1">
      <c r="A48" s="293">
        <v>45</v>
      </c>
      <c r="B48" s="295"/>
      <c r="C48" s="295"/>
      <c r="D48" s="295"/>
      <c r="E48" s="295"/>
      <c r="F48" s="295"/>
      <c r="G48" s="295"/>
      <c r="H48" s="295"/>
      <c r="I48" s="295"/>
      <c r="J48" s="295"/>
      <c r="K48" s="295"/>
      <c r="L48" s="295"/>
      <c r="M48" s="295"/>
      <c r="N48" s="295"/>
      <c r="O48" s="295"/>
      <c r="P48" s="363"/>
      <c r="Q48" s="295"/>
      <c r="R48" s="295"/>
    </row>
    <row r="49" spans="1:18" ht="20.100000000000001" customHeight="1">
      <c r="A49" s="293">
        <v>46</v>
      </c>
      <c r="B49" s="295"/>
      <c r="C49" s="295"/>
      <c r="D49" s="295"/>
      <c r="E49" s="295"/>
      <c r="F49" s="295"/>
      <c r="G49" s="295"/>
      <c r="H49" s="295"/>
      <c r="I49" s="295"/>
      <c r="J49" s="295"/>
      <c r="K49" s="295"/>
      <c r="L49" s="295"/>
      <c r="M49" s="295"/>
      <c r="N49" s="295"/>
      <c r="O49" s="295"/>
      <c r="P49" s="363"/>
      <c r="Q49" s="295"/>
      <c r="R49" s="295"/>
    </row>
    <row r="50" spans="1:18" ht="20.100000000000001" customHeight="1">
      <c r="A50" s="293">
        <v>47</v>
      </c>
      <c r="B50" s="295"/>
      <c r="C50" s="295"/>
      <c r="D50" s="295"/>
      <c r="E50" s="295"/>
      <c r="F50" s="295"/>
      <c r="G50" s="295"/>
      <c r="H50" s="295"/>
      <c r="I50" s="295"/>
      <c r="J50" s="295"/>
      <c r="K50" s="295"/>
      <c r="L50" s="295"/>
      <c r="M50" s="295"/>
      <c r="N50" s="295"/>
      <c r="O50" s="295"/>
      <c r="P50" s="363"/>
      <c r="Q50" s="295"/>
      <c r="R50" s="295"/>
    </row>
    <row r="51" spans="1:18" ht="20.100000000000001" customHeight="1">
      <c r="A51" s="293">
        <v>48</v>
      </c>
      <c r="B51" s="295"/>
      <c r="C51" s="295"/>
      <c r="D51" s="295"/>
      <c r="E51" s="295"/>
      <c r="F51" s="295"/>
      <c r="G51" s="295"/>
      <c r="H51" s="295"/>
      <c r="I51" s="295"/>
      <c r="J51" s="295"/>
      <c r="K51" s="295"/>
      <c r="L51" s="295"/>
      <c r="M51" s="295"/>
      <c r="N51" s="295"/>
      <c r="O51" s="295"/>
      <c r="P51" s="363"/>
      <c r="Q51" s="295"/>
      <c r="R51" s="295"/>
    </row>
    <row r="52" spans="1:18" ht="20.100000000000001" customHeight="1">
      <c r="A52" s="293">
        <v>49</v>
      </c>
      <c r="B52" s="295"/>
      <c r="C52" s="295"/>
      <c r="D52" s="295"/>
      <c r="E52" s="295"/>
      <c r="F52" s="295"/>
      <c r="G52" s="295"/>
      <c r="H52" s="295"/>
      <c r="I52" s="295"/>
      <c r="J52" s="295"/>
      <c r="K52" s="295"/>
      <c r="L52" s="295"/>
      <c r="M52" s="295"/>
      <c r="N52" s="295"/>
      <c r="O52" s="295"/>
      <c r="P52" s="363"/>
      <c r="Q52" s="295"/>
      <c r="R52" s="295"/>
    </row>
    <row r="53" spans="1:18" ht="20.100000000000001" customHeight="1">
      <c r="A53" s="294">
        <v>50</v>
      </c>
      <c r="B53" s="296"/>
      <c r="C53" s="296"/>
      <c r="D53" s="296"/>
      <c r="E53" s="296"/>
      <c r="F53" s="296"/>
      <c r="G53" s="296"/>
      <c r="H53" s="296"/>
      <c r="I53" s="296"/>
      <c r="J53" s="296"/>
      <c r="K53" s="296"/>
      <c r="L53" s="296"/>
      <c r="M53" s="296"/>
      <c r="N53" s="296"/>
      <c r="O53" s="296"/>
      <c r="P53" s="364"/>
      <c r="Q53" s="296"/>
      <c r="R53" s="296"/>
    </row>
    <row r="54" spans="1:18">
      <c r="B54" s="289"/>
      <c r="C54" s="289"/>
      <c r="D54" s="289"/>
      <c r="E54" s="289"/>
      <c r="F54" s="289"/>
      <c r="G54" s="289"/>
      <c r="H54" s="289"/>
      <c r="I54" s="289"/>
      <c r="J54" s="289"/>
      <c r="K54" s="289"/>
      <c r="L54" s="289"/>
      <c r="M54" s="289"/>
      <c r="N54" s="289"/>
      <c r="O54" s="289"/>
      <c r="P54" s="289"/>
      <c r="Q54" s="289"/>
      <c r="R54" s="289"/>
    </row>
  </sheetData>
  <phoneticPr fontId="14" type="noConversion"/>
  <dataValidations xWindow="512" yWindow="486" count="1">
    <dataValidation type="list" allowBlank="1" showInputMessage="1" sqref="D1:D1048576">
      <formula1>"건설환경공학부,기계항공공학부,재료공학부,전기정보공학부,컴퓨터공학부,건축학과,에너지시스템공학부,원자핵공학과,산업공학과,조선해양공학과,협동과정 기술경영경제정책,협동과정 바이오엔지니어링, 협동과정 해양플랜트엔지니어링"</formula1>
    </dataValidation>
  </dataValidations>
  <pageMargins left="0.7" right="0.7" top="0.75" bottom="0.75" header="0.3" footer="0.3"/>
  <pageSetup paperSize="9" orientation="portrait" horizontalDpi="4294967294" r:id="rId1"/>
  <extLst>
    <ext xmlns:x14="http://schemas.microsoft.com/office/spreadsheetml/2009/9/main" uri="{CCE6A557-97BC-4b89-ADB6-D9C93CAAB3DF}">
      <x14:dataValidations xmlns:xm="http://schemas.microsoft.com/office/excel/2006/main" xWindow="512" yWindow="486" count="1">
        <x14:dataValidation type="list" allowBlank="1" showInputMessage="1" showErrorMessage="1">
          <x14:formula1>
            <xm:f>인건비지급단가!B$6:O$6</xm:f>
          </x14:formula1>
          <xm:sqref>F1:F1048576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sheetPr>
  <dimension ref="A1:AW27"/>
  <sheetViews>
    <sheetView zoomScaleNormal="100" workbookViewId="0">
      <selection activeCell="A8" sqref="A8:C8"/>
    </sheetView>
  </sheetViews>
  <sheetFormatPr defaultColWidth="1.77734375" defaultRowHeight="18" customHeight="1"/>
  <cols>
    <col min="1" max="3" width="1.77734375" style="5"/>
    <col min="4" max="48" width="1.77734375" style="5" customWidth="1"/>
    <col min="49" max="16384" width="1.77734375" style="5"/>
  </cols>
  <sheetData>
    <row r="1" spans="1:49" s="11" customFormat="1" ht="31.5">
      <c r="A1" s="1269" t="s">
        <v>2121</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c r="AM1" s="1269"/>
      <c r="AN1" s="1269"/>
      <c r="AO1" s="1269"/>
      <c r="AP1" s="1269"/>
      <c r="AQ1" s="1269"/>
      <c r="AR1" s="1269"/>
      <c r="AS1" s="1269"/>
      <c r="AT1" s="1269"/>
      <c r="AU1" s="1269"/>
      <c r="AV1" s="1269"/>
      <c r="AW1" s="68"/>
    </row>
    <row r="2" spans="1:49" ht="18"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W2" s="69"/>
    </row>
    <row r="3" spans="1:49" s="9" customFormat="1" ht="18" customHeight="1">
      <c r="A3" s="1260" t="s">
        <v>284</v>
      </c>
      <c r="B3" s="1260"/>
      <c r="C3" s="1260"/>
      <c r="D3" s="1260"/>
      <c r="E3" s="1260"/>
      <c r="F3" s="1260"/>
      <c r="G3" s="1272"/>
      <c r="H3" s="1260"/>
      <c r="I3" s="1260"/>
      <c r="J3" s="1260"/>
      <c r="K3" s="1260"/>
      <c r="L3" s="1260"/>
      <c r="M3" s="1260"/>
      <c r="N3" s="1260"/>
      <c r="O3" s="1260"/>
      <c r="P3" s="1260"/>
      <c r="Q3" s="1260"/>
      <c r="R3" s="1260"/>
      <c r="S3" s="1260"/>
      <c r="T3" s="1260"/>
      <c r="U3" s="1260"/>
      <c r="V3" s="1260"/>
      <c r="W3" s="1260" t="s">
        <v>782</v>
      </c>
      <c r="X3" s="1260"/>
      <c r="Y3" s="1260"/>
      <c r="Z3" s="1260"/>
      <c r="AA3" s="1260"/>
      <c r="AB3" s="1260"/>
      <c r="AC3" s="1260"/>
      <c r="AD3" s="1260"/>
      <c r="AE3" s="1260"/>
      <c r="AF3" s="1260"/>
      <c r="AG3" s="1260"/>
      <c r="AH3" s="1260"/>
      <c r="AI3" s="1260"/>
      <c r="AJ3" s="1260" t="s">
        <v>285</v>
      </c>
      <c r="AK3" s="1272"/>
      <c r="AL3" s="1272"/>
      <c r="AM3" s="1272"/>
      <c r="AN3" s="1272"/>
      <c r="AO3" s="95" t="s">
        <v>286</v>
      </c>
      <c r="AP3" s="1256"/>
      <c r="AQ3" s="1257"/>
      <c r="AR3" s="1257"/>
      <c r="AS3" s="1257"/>
      <c r="AT3" s="1257"/>
      <c r="AU3" s="1257"/>
      <c r="AV3" s="1257"/>
      <c r="AW3" s="70"/>
    </row>
    <row r="4" spans="1:49" s="28" customFormat="1" ht="18" customHeight="1">
      <c r="A4" s="1273" t="s">
        <v>287</v>
      </c>
      <c r="B4" s="1273"/>
      <c r="C4" s="1273"/>
      <c r="D4" s="1273"/>
      <c r="E4" s="1273"/>
      <c r="F4" s="1273"/>
      <c r="G4" s="1274"/>
      <c r="H4" s="1273"/>
      <c r="I4" s="1273"/>
      <c r="J4" s="1273"/>
      <c r="K4" s="1273"/>
      <c r="L4" s="1273"/>
      <c r="M4" s="1273"/>
      <c r="N4" s="1273"/>
      <c r="O4" s="1273"/>
      <c r="P4" s="1273"/>
      <c r="Q4" s="1273"/>
      <c r="R4" s="1273"/>
      <c r="S4" s="1273"/>
      <c r="T4" s="1273"/>
      <c r="U4" s="1273"/>
      <c r="V4" s="1273"/>
      <c r="W4" s="1273" t="s">
        <v>288</v>
      </c>
      <c r="X4" s="1273"/>
      <c r="Y4" s="1273"/>
      <c r="Z4" s="1273"/>
      <c r="AA4" s="1273"/>
      <c r="AB4" s="1273"/>
      <c r="AC4" s="1276"/>
      <c r="AD4" s="1276"/>
      <c r="AE4" s="1276"/>
      <c r="AF4" s="1276"/>
      <c r="AG4" s="1276"/>
      <c r="AH4" s="1276"/>
      <c r="AI4" s="1276"/>
      <c r="AJ4" s="1276"/>
      <c r="AK4" s="1276"/>
      <c r="AL4" s="1276"/>
      <c r="AM4" s="1276"/>
      <c r="AN4" s="1276"/>
      <c r="AO4" s="1276"/>
      <c r="AP4" s="1276"/>
      <c r="AQ4" s="1276"/>
      <c r="AR4" s="1276"/>
      <c r="AS4" s="1276"/>
      <c r="AT4" s="1276"/>
      <c r="AU4" s="1276"/>
      <c r="AV4" s="1276"/>
    </row>
    <row r="5" spans="1:49" s="28" customFormat="1" ht="18" customHeight="1">
      <c r="A5" s="1273" t="s">
        <v>289</v>
      </c>
      <c r="B5" s="1273"/>
      <c r="C5" s="1273"/>
      <c r="D5" s="1273"/>
      <c r="E5" s="1273"/>
      <c r="F5" s="1273"/>
      <c r="G5" s="1274"/>
      <c r="H5" s="1273"/>
      <c r="I5" s="1273"/>
      <c r="J5" s="1273"/>
      <c r="K5" s="1273"/>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row>
    <row r="6" spans="1:49" s="15" customFormat="1" ht="12">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row>
    <row r="7" spans="1:49" s="28" customFormat="1" ht="20.100000000000001" customHeight="1">
      <c r="A7" s="1261" t="s">
        <v>64</v>
      </c>
      <c r="B7" s="1261"/>
      <c r="C7" s="1261"/>
      <c r="D7" s="1261"/>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1261"/>
      <c r="AM7" s="1261"/>
      <c r="AN7" s="1261"/>
      <c r="AO7" s="1261"/>
      <c r="AP7" s="1261"/>
      <c r="AQ7" s="1261"/>
      <c r="AR7" s="1261"/>
      <c r="AS7" s="1261"/>
      <c r="AT7" s="1261"/>
      <c r="AU7" s="1261"/>
      <c r="AV7" s="1261"/>
    </row>
    <row r="8" spans="1:49" s="28" customFormat="1" ht="36.950000000000003" customHeight="1" thickBot="1">
      <c r="A8" s="1262" t="s">
        <v>13</v>
      </c>
      <c r="B8" s="1263"/>
      <c r="C8" s="1263"/>
      <c r="D8" s="1270" t="s">
        <v>65</v>
      </c>
      <c r="E8" s="1270"/>
      <c r="F8" s="1270"/>
      <c r="G8" s="1270"/>
      <c r="H8" s="1270"/>
      <c r="I8" s="1270"/>
      <c r="J8" s="1270"/>
      <c r="K8" s="1270"/>
      <c r="L8" s="1270"/>
      <c r="M8" s="1270"/>
      <c r="N8" s="1270"/>
      <c r="O8" s="1270"/>
      <c r="P8" s="1270"/>
      <c r="Q8" s="1258" t="s">
        <v>66</v>
      </c>
      <c r="R8" s="1258"/>
      <c r="S8" s="1258"/>
      <c r="T8" s="1258"/>
      <c r="U8" s="1258"/>
      <c r="V8" s="1258"/>
      <c r="W8" s="1258"/>
      <c r="X8" s="1259" t="s">
        <v>17</v>
      </c>
      <c r="Y8" s="1259"/>
      <c r="Z8" s="1259"/>
      <c r="AA8" s="1259"/>
      <c r="AB8" s="1258"/>
      <c r="AC8" s="1258"/>
      <c r="AD8" s="1258"/>
      <c r="AE8" s="1258"/>
      <c r="AF8" s="1270" t="s">
        <v>67</v>
      </c>
      <c r="AG8" s="1270"/>
      <c r="AH8" s="1270"/>
      <c r="AI8" s="1270"/>
      <c r="AJ8" s="1270"/>
      <c r="AK8" s="1270"/>
      <c r="AL8" s="1270"/>
      <c r="AM8" s="1270"/>
      <c r="AN8" s="1270"/>
      <c r="AO8" s="1270" t="s">
        <v>10</v>
      </c>
      <c r="AP8" s="1270"/>
      <c r="AQ8" s="1270"/>
      <c r="AR8" s="1270"/>
      <c r="AS8" s="1270"/>
      <c r="AT8" s="1270"/>
      <c r="AU8" s="1270"/>
      <c r="AV8" s="1271"/>
    </row>
    <row r="9" spans="1:49" s="22" customFormat="1" ht="36.950000000000003" customHeight="1">
      <c r="A9" s="1212">
        <v>1</v>
      </c>
      <c r="B9" s="1213"/>
      <c r="C9" s="1213"/>
      <c r="D9" s="1264" t="s">
        <v>1413</v>
      </c>
      <c r="E9" s="1264"/>
      <c r="F9" s="1264"/>
      <c r="G9" s="1264"/>
      <c r="H9" s="1264"/>
      <c r="I9" s="1264"/>
      <c r="J9" s="1264"/>
      <c r="K9" s="1264"/>
      <c r="L9" s="1264"/>
      <c r="M9" s="1264"/>
      <c r="N9" s="1264"/>
      <c r="O9" s="1264"/>
      <c r="P9" s="1265"/>
      <c r="Q9" s="1228"/>
      <c r="R9" s="1229"/>
      <c r="S9" s="1229"/>
      <c r="T9" s="1229"/>
      <c r="U9" s="1229"/>
      <c r="V9" s="1229"/>
      <c r="W9" s="1229"/>
      <c r="X9" s="1229"/>
      <c r="Y9" s="1229"/>
      <c r="Z9" s="1229"/>
      <c r="AA9" s="1229"/>
      <c r="AB9" s="1229"/>
      <c r="AC9" s="1229"/>
      <c r="AD9" s="1229"/>
      <c r="AE9" s="1230"/>
      <c r="AF9" s="1231">
        <f t="shared" ref="AF9:AF13" si="0">Q9+X9</f>
        <v>0</v>
      </c>
      <c r="AG9" s="1232"/>
      <c r="AH9" s="1232"/>
      <c r="AI9" s="1232"/>
      <c r="AJ9" s="1232"/>
      <c r="AK9" s="1232"/>
      <c r="AL9" s="1232"/>
      <c r="AM9" s="1232"/>
      <c r="AN9" s="1232"/>
      <c r="AO9" s="1247"/>
      <c r="AP9" s="1247"/>
      <c r="AQ9" s="1247"/>
      <c r="AR9" s="1247"/>
      <c r="AS9" s="1247"/>
      <c r="AT9" s="1247"/>
      <c r="AU9" s="1247"/>
      <c r="AV9" s="1248"/>
    </row>
    <row r="10" spans="1:49" s="63" customFormat="1" ht="36.950000000000003" customHeight="1">
      <c r="A10" s="1212">
        <v>2</v>
      </c>
      <c r="B10" s="1213"/>
      <c r="C10" s="1213"/>
      <c r="D10" s="1236" t="s">
        <v>1414</v>
      </c>
      <c r="E10" s="1236"/>
      <c r="F10" s="1236"/>
      <c r="G10" s="1236"/>
      <c r="H10" s="1236"/>
      <c r="I10" s="1236"/>
      <c r="J10" s="1236"/>
      <c r="K10" s="1236"/>
      <c r="L10" s="1236"/>
      <c r="M10" s="1236"/>
      <c r="N10" s="1236"/>
      <c r="O10" s="1236"/>
      <c r="P10" s="1237"/>
      <c r="Q10" s="1225"/>
      <c r="R10" s="1226"/>
      <c r="S10" s="1226"/>
      <c r="T10" s="1226"/>
      <c r="U10" s="1226"/>
      <c r="V10" s="1226"/>
      <c r="W10" s="1226"/>
      <c r="X10" s="1226"/>
      <c r="Y10" s="1226"/>
      <c r="Z10" s="1226"/>
      <c r="AA10" s="1226"/>
      <c r="AB10" s="1226"/>
      <c r="AC10" s="1226"/>
      <c r="AD10" s="1226"/>
      <c r="AE10" s="1227"/>
      <c r="AF10" s="1231">
        <f t="shared" si="0"/>
        <v>0</v>
      </c>
      <c r="AG10" s="1232"/>
      <c r="AH10" s="1232"/>
      <c r="AI10" s="1232"/>
      <c r="AJ10" s="1232"/>
      <c r="AK10" s="1232"/>
      <c r="AL10" s="1232"/>
      <c r="AM10" s="1232"/>
      <c r="AN10" s="1232"/>
      <c r="AO10" s="1210"/>
      <c r="AP10" s="1210"/>
      <c r="AQ10" s="1210"/>
      <c r="AR10" s="1210"/>
      <c r="AS10" s="1210"/>
      <c r="AT10" s="1210"/>
      <c r="AU10" s="1210"/>
      <c r="AV10" s="1211"/>
    </row>
    <row r="11" spans="1:49" s="63" customFormat="1" ht="36.950000000000003" customHeight="1">
      <c r="A11" s="1212">
        <v>3</v>
      </c>
      <c r="B11" s="1213"/>
      <c r="C11" s="1213"/>
      <c r="D11" s="1236" t="s">
        <v>1415</v>
      </c>
      <c r="E11" s="1236"/>
      <c r="F11" s="1236"/>
      <c r="G11" s="1236"/>
      <c r="H11" s="1236"/>
      <c r="I11" s="1236"/>
      <c r="J11" s="1236"/>
      <c r="K11" s="1236"/>
      <c r="L11" s="1236"/>
      <c r="M11" s="1236"/>
      <c r="N11" s="1236"/>
      <c r="O11" s="1236"/>
      <c r="P11" s="1237"/>
      <c r="Q11" s="1225"/>
      <c r="R11" s="1226"/>
      <c r="S11" s="1226"/>
      <c r="T11" s="1226"/>
      <c r="U11" s="1226"/>
      <c r="V11" s="1226"/>
      <c r="W11" s="1226"/>
      <c r="X11" s="1226"/>
      <c r="Y11" s="1226"/>
      <c r="Z11" s="1226"/>
      <c r="AA11" s="1226"/>
      <c r="AB11" s="1226"/>
      <c r="AC11" s="1226"/>
      <c r="AD11" s="1226"/>
      <c r="AE11" s="1227"/>
      <c r="AF11" s="1231">
        <f t="shared" si="0"/>
        <v>0</v>
      </c>
      <c r="AG11" s="1232"/>
      <c r="AH11" s="1232"/>
      <c r="AI11" s="1232"/>
      <c r="AJ11" s="1232"/>
      <c r="AK11" s="1232"/>
      <c r="AL11" s="1232"/>
      <c r="AM11" s="1232"/>
      <c r="AN11" s="1232"/>
      <c r="AO11" s="1210"/>
      <c r="AP11" s="1210"/>
      <c r="AQ11" s="1210"/>
      <c r="AR11" s="1210"/>
      <c r="AS11" s="1210"/>
      <c r="AT11" s="1210"/>
      <c r="AU11" s="1210"/>
      <c r="AV11" s="1211"/>
    </row>
    <row r="12" spans="1:49" s="63" customFormat="1" ht="36.950000000000003" customHeight="1">
      <c r="A12" s="1212">
        <v>4</v>
      </c>
      <c r="B12" s="1213"/>
      <c r="C12" s="1213"/>
      <c r="D12" s="1236" t="s">
        <v>1079</v>
      </c>
      <c r="E12" s="1236"/>
      <c r="F12" s="1236"/>
      <c r="G12" s="1236"/>
      <c r="H12" s="1236"/>
      <c r="I12" s="1236"/>
      <c r="J12" s="1236"/>
      <c r="K12" s="1236"/>
      <c r="L12" s="1236"/>
      <c r="M12" s="1236"/>
      <c r="N12" s="1236"/>
      <c r="O12" s="1236"/>
      <c r="P12" s="1237"/>
      <c r="Q12" s="1225"/>
      <c r="R12" s="1226"/>
      <c r="S12" s="1226"/>
      <c r="T12" s="1226"/>
      <c r="U12" s="1226"/>
      <c r="V12" s="1226"/>
      <c r="W12" s="1226"/>
      <c r="X12" s="1226"/>
      <c r="Y12" s="1226"/>
      <c r="Z12" s="1226"/>
      <c r="AA12" s="1226"/>
      <c r="AB12" s="1226"/>
      <c r="AC12" s="1226"/>
      <c r="AD12" s="1226"/>
      <c r="AE12" s="1227"/>
      <c r="AF12" s="1231">
        <f t="shared" si="0"/>
        <v>0</v>
      </c>
      <c r="AG12" s="1232"/>
      <c r="AH12" s="1232"/>
      <c r="AI12" s="1232"/>
      <c r="AJ12" s="1232"/>
      <c r="AK12" s="1232"/>
      <c r="AL12" s="1232"/>
      <c r="AM12" s="1232"/>
      <c r="AN12" s="1232"/>
      <c r="AO12" s="1210"/>
      <c r="AP12" s="1210"/>
      <c r="AQ12" s="1210"/>
      <c r="AR12" s="1210"/>
      <c r="AS12" s="1210"/>
      <c r="AT12" s="1210"/>
      <c r="AU12" s="1210"/>
      <c r="AV12" s="1211"/>
    </row>
    <row r="13" spans="1:49" s="63" customFormat="1" ht="36.950000000000003" customHeight="1" thickBot="1">
      <c r="A13" s="1266">
        <v>5</v>
      </c>
      <c r="B13" s="1267"/>
      <c r="C13" s="1268"/>
      <c r="D13" s="1253" t="s">
        <v>0</v>
      </c>
      <c r="E13" s="1254"/>
      <c r="F13" s="1254"/>
      <c r="G13" s="1254"/>
      <c r="H13" s="1254"/>
      <c r="I13" s="1254"/>
      <c r="J13" s="1254"/>
      <c r="K13" s="1254"/>
      <c r="L13" s="1254"/>
      <c r="M13" s="1254"/>
      <c r="N13" s="1254"/>
      <c r="O13" s="1254"/>
      <c r="P13" s="1255"/>
      <c r="Q13" s="1251"/>
      <c r="R13" s="1239"/>
      <c r="S13" s="1239"/>
      <c r="T13" s="1239"/>
      <c r="U13" s="1239"/>
      <c r="V13" s="1239"/>
      <c r="W13" s="1252"/>
      <c r="X13" s="1238"/>
      <c r="Y13" s="1239"/>
      <c r="Z13" s="1239"/>
      <c r="AA13" s="1239"/>
      <c r="AB13" s="1239"/>
      <c r="AC13" s="1239"/>
      <c r="AD13" s="1239"/>
      <c r="AE13" s="1240"/>
      <c r="AF13" s="1241">
        <f t="shared" si="0"/>
        <v>0</v>
      </c>
      <c r="AG13" s="1242"/>
      <c r="AH13" s="1242"/>
      <c r="AI13" s="1242"/>
      <c r="AJ13" s="1242"/>
      <c r="AK13" s="1242"/>
      <c r="AL13" s="1242"/>
      <c r="AM13" s="1242"/>
      <c r="AN13" s="1243"/>
      <c r="AO13" s="1244"/>
      <c r="AP13" s="1245"/>
      <c r="AQ13" s="1245"/>
      <c r="AR13" s="1245"/>
      <c r="AS13" s="1245"/>
      <c r="AT13" s="1245"/>
      <c r="AU13" s="1245"/>
      <c r="AV13" s="1246"/>
    </row>
    <row r="14" spans="1:49" s="22" customFormat="1" ht="20.100000000000001" customHeight="1">
      <c r="A14" s="1221" t="s">
        <v>11</v>
      </c>
      <c r="B14" s="1222"/>
      <c r="C14" s="1222"/>
      <c r="D14" s="1222"/>
      <c r="E14" s="1222"/>
      <c r="F14" s="1222"/>
      <c r="G14" s="1222"/>
      <c r="H14" s="1222"/>
      <c r="I14" s="1222"/>
      <c r="J14" s="1222"/>
      <c r="K14" s="1222"/>
      <c r="L14" s="1222"/>
      <c r="M14" s="1222"/>
      <c r="N14" s="1222"/>
      <c r="O14" s="1222"/>
      <c r="P14" s="1222"/>
      <c r="Q14" s="1233">
        <f>SUM(Q9:W13)</f>
        <v>0</v>
      </c>
      <c r="R14" s="1233"/>
      <c r="S14" s="1233"/>
      <c r="T14" s="1233"/>
      <c r="U14" s="1233"/>
      <c r="V14" s="1233"/>
      <c r="W14" s="1233"/>
      <c r="X14" s="1233">
        <f>SUM(X9:AE13)</f>
        <v>0</v>
      </c>
      <c r="Y14" s="1233"/>
      <c r="Z14" s="1233"/>
      <c r="AA14" s="1233"/>
      <c r="AB14" s="1233"/>
      <c r="AC14" s="1233"/>
      <c r="AD14" s="1233"/>
      <c r="AE14" s="1233"/>
      <c r="AF14" s="1234">
        <f>SUM(AF9:AN13)</f>
        <v>0</v>
      </c>
      <c r="AG14" s="1234"/>
      <c r="AH14" s="1234"/>
      <c r="AI14" s="1234"/>
      <c r="AJ14" s="1234"/>
      <c r="AK14" s="1234"/>
      <c r="AL14" s="1234"/>
      <c r="AM14" s="1234"/>
      <c r="AN14" s="1234"/>
      <c r="AO14" s="1247"/>
      <c r="AP14" s="1247"/>
      <c r="AQ14" s="1247"/>
      <c r="AR14" s="1247"/>
      <c r="AS14" s="1247"/>
      <c r="AT14" s="1247"/>
      <c r="AU14" s="1247"/>
      <c r="AV14" s="1248"/>
    </row>
    <row r="15" spans="1:49" s="22" customFormat="1" ht="20.100000000000001" customHeight="1">
      <c r="A15" s="1221"/>
      <c r="B15" s="1222"/>
      <c r="C15" s="1222"/>
      <c r="D15" s="1222"/>
      <c r="E15" s="1222"/>
      <c r="F15" s="1222"/>
      <c r="G15" s="1222"/>
      <c r="H15" s="1222"/>
      <c r="I15" s="1222"/>
      <c r="J15" s="1222"/>
      <c r="K15" s="1222"/>
      <c r="L15" s="1222"/>
      <c r="M15" s="1222"/>
      <c r="N15" s="1222"/>
      <c r="O15" s="1222"/>
      <c r="P15" s="1222"/>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47"/>
      <c r="AP15" s="1247"/>
      <c r="AQ15" s="1247"/>
      <c r="AR15" s="1247"/>
      <c r="AS15" s="1247"/>
      <c r="AT15" s="1247"/>
      <c r="AU15" s="1247"/>
      <c r="AV15" s="1248"/>
    </row>
    <row r="16" spans="1:49" s="22" customFormat="1" ht="20.100000000000001" customHeight="1">
      <c r="A16" s="1223"/>
      <c r="B16" s="1224"/>
      <c r="C16" s="1224"/>
      <c r="D16" s="1224"/>
      <c r="E16" s="1224"/>
      <c r="F16" s="1224"/>
      <c r="G16" s="1224"/>
      <c r="H16" s="1224"/>
      <c r="I16" s="1224"/>
      <c r="J16" s="1224"/>
      <c r="K16" s="1224"/>
      <c r="L16" s="1224"/>
      <c r="M16" s="1224"/>
      <c r="N16" s="1224"/>
      <c r="O16" s="1224"/>
      <c r="P16" s="1224"/>
      <c r="Q16" s="1235"/>
      <c r="R16" s="1235"/>
      <c r="S16" s="1235"/>
      <c r="T16" s="1235"/>
      <c r="U16" s="1235"/>
      <c r="V16" s="1235"/>
      <c r="W16" s="1235"/>
      <c r="X16" s="1235"/>
      <c r="Y16" s="1235"/>
      <c r="Z16" s="1235"/>
      <c r="AA16" s="1235"/>
      <c r="AB16" s="1235"/>
      <c r="AC16" s="1235"/>
      <c r="AD16" s="1235"/>
      <c r="AE16" s="1235"/>
      <c r="AF16" s="1235"/>
      <c r="AG16" s="1235"/>
      <c r="AH16" s="1235"/>
      <c r="AI16" s="1235"/>
      <c r="AJ16" s="1235"/>
      <c r="AK16" s="1235"/>
      <c r="AL16" s="1235"/>
      <c r="AM16" s="1235"/>
      <c r="AN16" s="1235"/>
      <c r="AO16" s="1249"/>
      <c r="AP16" s="1249"/>
      <c r="AQ16" s="1249"/>
      <c r="AR16" s="1249"/>
      <c r="AS16" s="1249"/>
      <c r="AT16" s="1249"/>
      <c r="AU16" s="1249"/>
      <c r="AV16" s="1250"/>
    </row>
    <row r="17" spans="1:48" s="22" customFormat="1" ht="9.9499999999999993" customHeight="1">
      <c r="A17" s="64"/>
      <c r="B17" s="64"/>
      <c r="C17" s="64"/>
      <c r="D17" s="64"/>
      <c r="E17" s="64"/>
      <c r="F17" s="64"/>
      <c r="G17" s="64"/>
      <c r="H17" s="64"/>
      <c r="I17" s="64"/>
      <c r="J17" s="64"/>
      <c r="K17" s="64"/>
      <c r="L17" s="64"/>
      <c r="M17" s="64"/>
      <c r="N17" s="64"/>
      <c r="O17" s="64"/>
      <c r="P17" s="64"/>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4"/>
      <c r="AP17" s="64"/>
      <c r="AQ17" s="64"/>
      <c r="AR17" s="64"/>
      <c r="AS17" s="64"/>
      <c r="AT17" s="64"/>
      <c r="AU17" s="64"/>
      <c r="AV17" s="64"/>
    </row>
    <row r="18" spans="1:48" s="56" customFormat="1" ht="17.100000000000001" customHeight="1">
      <c r="A18" s="1217" t="s">
        <v>1435</v>
      </c>
      <c r="B18" s="1217"/>
      <c r="C18" s="1217"/>
      <c r="D18" s="1217"/>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17"/>
      <c r="AM18" s="1217"/>
      <c r="AN18" s="1217"/>
      <c r="AO18" s="1217"/>
      <c r="AP18" s="1217"/>
      <c r="AQ18" s="1217"/>
      <c r="AR18" s="1217"/>
      <c r="AS18" s="1217"/>
      <c r="AT18" s="1217"/>
      <c r="AU18" s="1217"/>
      <c r="AV18" s="1217"/>
    </row>
    <row r="20" spans="1:48" ht="20.100000000000001" customHeight="1">
      <c r="A20" s="1214" t="s">
        <v>74</v>
      </c>
      <c r="B20" s="1214"/>
      <c r="C20" s="1214"/>
      <c r="D20" s="1214"/>
      <c r="E20" s="1214"/>
      <c r="F20" s="1214"/>
      <c r="G20" s="1214"/>
      <c r="H20" s="1214"/>
      <c r="I20" s="1214"/>
      <c r="J20" s="1214"/>
      <c r="K20" s="1214"/>
      <c r="L20" s="1214"/>
      <c r="M20" s="1214"/>
      <c r="N20" s="1214"/>
      <c r="O20" s="1214"/>
      <c r="P20" s="1214"/>
      <c r="Q20" s="1214"/>
      <c r="R20" s="1214"/>
      <c r="S20" s="1214"/>
      <c r="T20" s="1214"/>
      <c r="U20" s="1214"/>
      <c r="V20" s="1214"/>
      <c r="W20" s="1214"/>
      <c r="X20" s="1214"/>
      <c r="Y20" s="1214"/>
      <c r="Z20" s="1214"/>
      <c r="AA20" s="1214"/>
      <c r="AB20" s="1214"/>
      <c r="AC20" s="1214"/>
      <c r="AD20" s="1214"/>
      <c r="AE20" s="1214"/>
      <c r="AF20" s="1214"/>
      <c r="AG20" s="1214"/>
      <c r="AH20" s="1214"/>
      <c r="AI20" s="1214"/>
      <c r="AJ20" s="1214"/>
      <c r="AK20" s="1214"/>
      <c r="AL20" s="1214"/>
      <c r="AM20" s="1214"/>
      <c r="AN20" s="1214"/>
      <c r="AO20" s="1214"/>
      <c r="AP20" s="1214"/>
      <c r="AQ20" s="1214"/>
      <c r="AR20" s="1214"/>
      <c r="AS20" s="1214"/>
      <c r="AT20" s="1214"/>
      <c r="AU20" s="1214"/>
      <c r="AV20" s="1214"/>
    </row>
    <row r="21" spans="1:48" s="15" customFormat="1" ht="12.95" customHeight="1"/>
    <row r="22" spans="1:48" ht="20.100000000000001" customHeight="1">
      <c r="T22" s="1218">
        <f ca="1">TODAY()</f>
        <v>45428</v>
      </c>
      <c r="U22" s="1218"/>
      <c r="V22" s="1218"/>
      <c r="W22" s="1218"/>
      <c r="X22" s="1218"/>
      <c r="Y22" s="1218"/>
      <c r="Z22" s="1218"/>
      <c r="AA22" s="1218"/>
      <c r="AB22" s="1218"/>
      <c r="AC22" s="1218"/>
      <c r="AD22" s="1218"/>
      <c r="AE22" s="1218"/>
      <c r="AF22" s="62"/>
      <c r="AG22" s="62"/>
      <c r="AH22" s="7"/>
      <c r="AI22" s="7"/>
      <c r="AJ22" s="7"/>
      <c r="AK22" s="7"/>
      <c r="AL22" s="7"/>
      <c r="AM22" s="7"/>
      <c r="AN22" s="7"/>
      <c r="AO22" s="7"/>
      <c r="AP22" s="7"/>
      <c r="AQ22" s="7"/>
      <c r="AR22" s="7"/>
      <c r="AS22" s="7"/>
      <c r="AT22" s="7"/>
      <c r="AU22" s="7"/>
      <c r="AV22" s="7"/>
    </row>
    <row r="23" spans="1:48" ht="12.95" customHeight="1">
      <c r="X23" s="7"/>
      <c r="Y23" s="7"/>
      <c r="Z23" s="7"/>
      <c r="AA23" s="7"/>
      <c r="AB23" s="7"/>
      <c r="AC23" s="7"/>
      <c r="AD23" s="7"/>
      <c r="AE23" s="7"/>
      <c r="AF23" s="7"/>
      <c r="AG23" s="7"/>
      <c r="AH23" s="7"/>
      <c r="AI23" s="7"/>
      <c r="AJ23" s="7"/>
      <c r="AK23" s="7"/>
      <c r="AL23" s="7"/>
      <c r="AM23" s="7"/>
      <c r="AN23" s="7"/>
      <c r="AO23" s="7"/>
      <c r="AP23" s="7"/>
      <c r="AQ23" s="7"/>
      <c r="AR23" s="7"/>
      <c r="AS23" s="7"/>
      <c r="AT23" s="7"/>
      <c r="AU23" s="7"/>
      <c r="AV23" s="7"/>
    </row>
    <row r="24" spans="1:48" ht="20.100000000000001" customHeight="1">
      <c r="W24" s="10"/>
      <c r="X24" s="10"/>
      <c r="Y24" s="10"/>
      <c r="Z24" s="10"/>
      <c r="AA24" s="10"/>
      <c r="AB24" s="10"/>
      <c r="AC24" s="1216" t="s">
        <v>19</v>
      </c>
      <c r="AD24" s="1216"/>
      <c r="AE24" s="1216"/>
      <c r="AF24" s="1216"/>
      <c r="AG24" s="1216"/>
      <c r="AH24" s="1216"/>
      <c r="AI24" s="1216"/>
      <c r="AJ24" s="1219"/>
      <c r="AK24" s="1220"/>
      <c r="AL24" s="1220"/>
      <c r="AM24" s="1220"/>
      <c r="AN24" s="1220"/>
      <c r="AO24" s="1220"/>
      <c r="AP24" s="1220"/>
      <c r="AQ24" s="1220"/>
      <c r="AR24" s="1220"/>
      <c r="AS24" s="1216" t="s">
        <v>12</v>
      </c>
      <c r="AT24" s="1216"/>
      <c r="AU24" s="1216"/>
      <c r="AV24" s="1216"/>
    </row>
    <row r="25" spans="1:48" ht="20.100000000000001" customHeight="1">
      <c r="W25" s="353"/>
      <c r="X25" s="353"/>
      <c r="Y25" s="353"/>
      <c r="Z25" s="353"/>
      <c r="AA25" s="353"/>
      <c r="AB25" s="353"/>
      <c r="AC25" s="1216"/>
      <c r="AD25" s="1216"/>
      <c r="AE25" s="1216"/>
      <c r="AF25" s="1216"/>
      <c r="AG25" s="1216"/>
      <c r="AH25" s="1216"/>
      <c r="AI25" s="1216"/>
      <c r="AJ25" s="1219"/>
      <c r="AK25" s="1220"/>
      <c r="AL25" s="1220"/>
      <c r="AM25" s="1220"/>
      <c r="AN25" s="1220"/>
      <c r="AO25" s="1220"/>
      <c r="AP25" s="1220"/>
      <c r="AQ25" s="1220"/>
      <c r="AR25" s="1220"/>
      <c r="AS25" s="1216"/>
      <c r="AT25" s="1216"/>
      <c r="AU25" s="1216"/>
      <c r="AV25" s="1216"/>
    </row>
    <row r="26" spans="1:48" ht="20.100000000000001" customHeight="1">
      <c r="W26" s="353"/>
      <c r="X26" s="353"/>
      <c r="Y26" s="353"/>
      <c r="Z26" s="353"/>
      <c r="AA26" s="353"/>
      <c r="AB26" s="353"/>
      <c r="AC26" s="353"/>
      <c r="AD26" s="353"/>
      <c r="AE26" s="353"/>
      <c r="AF26" s="353"/>
      <c r="AG26" s="353"/>
      <c r="AH26" s="353"/>
      <c r="AI26" s="353"/>
      <c r="AJ26" s="354"/>
      <c r="AK26" s="355"/>
      <c r="AL26" s="355"/>
      <c r="AM26" s="355"/>
      <c r="AN26" s="355"/>
      <c r="AO26" s="355"/>
      <c r="AP26" s="355"/>
      <c r="AQ26" s="355"/>
      <c r="AR26" s="355"/>
      <c r="AS26" s="353"/>
      <c r="AT26" s="353"/>
      <c r="AU26" s="353"/>
      <c r="AV26" s="353"/>
    </row>
    <row r="27" spans="1:48" s="8" customFormat="1" ht="17.100000000000001" customHeight="1">
      <c r="A27" s="1214" t="s">
        <v>1273</v>
      </c>
      <c r="B27" s="1215"/>
      <c r="C27" s="1215"/>
      <c r="D27" s="1215"/>
      <c r="E27" s="1215"/>
      <c r="F27" s="1215"/>
      <c r="G27" s="1215"/>
      <c r="H27" s="1215"/>
      <c r="I27" s="1215"/>
      <c r="J27" s="1215"/>
      <c r="K27" s="1215"/>
      <c r="L27" s="1215"/>
      <c r="M27" s="1215"/>
      <c r="N27" s="1215"/>
      <c r="O27" s="1216" t="s">
        <v>18</v>
      </c>
      <c r="P27" s="1216"/>
      <c r="Q27" s="1216"/>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row>
  </sheetData>
  <protectedRanges>
    <protectedRange sqref="AN4:AN5 Q4:R5 T5" name="범위1_1"/>
  </protectedRanges>
  <mergeCells count="67">
    <mergeCell ref="A13:C13"/>
    <mergeCell ref="A1:AV1"/>
    <mergeCell ref="AF8:AN8"/>
    <mergeCell ref="AO8:AV8"/>
    <mergeCell ref="A3:G3"/>
    <mergeCell ref="A4:G4"/>
    <mergeCell ref="D8:P8"/>
    <mergeCell ref="H4:V4"/>
    <mergeCell ref="W4:AB4"/>
    <mergeCell ref="A6:AV6"/>
    <mergeCell ref="A5:G5"/>
    <mergeCell ref="H5:AV5"/>
    <mergeCell ref="AC4:AV4"/>
    <mergeCell ref="AC3:AI3"/>
    <mergeCell ref="AJ3:AN3"/>
    <mergeCell ref="AO9:AV9"/>
    <mergeCell ref="AO11:AV11"/>
    <mergeCell ref="AP3:AV3"/>
    <mergeCell ref="Q8:W8"/>
    <mergeCell ref="X8:AE8"/>
    <mergeCell ref="H3:V3"/>
    <mergeCell ref="W3:AB3"/>
    <mergeCell ref="D11:P11"/>
    <mergeCell ref="A7:AV7"/>
    <mergeCell ref="A8:C8"/>
    <mergeCell ref="A9:C9"/>
    <mergeCell ref="D10:P10"/>
    <mergeCell ref="Q10:W10"/>
    <mergeCell ref="X10:AE10"/>
    <mergeCell ref="AF9:AN9"/>
    <mergeCell ref="D9:P9"/>
    <mergeCell ref="AF10:AN10"/>
    <mergeCell ref="Q14:W16"/>
    <mergeCell ref="D12:P12"/>
    <mergeCell ref="AO12:AV12"/>
    <mergeCell ref="Q12:W12"/>
    <mergeCell ref="X12:AE12"/>
    <mergeCell ref="X13:AE13"/>
    <mergeCell ref="AF13:AN13"/>
    <mergeCell ref="AO13:AV13"/>
    <mergeCell ref="AO14:AV16"/>
    <mergeCell ref="AF12:AN12"/>
    <mergeCell ref="X14:AE16"/>
    <mergeCell ref="AF14:AN16"/>
    <mergeCell ref="Q13:W13"/>
    <mergeCell ref="D13:P13"/>
    <mergeCell ref="Q11:W11"/>
    <mergeCell ref="X11:AE11"/>
    <mergeCell ref="Q9:W9"/>
    <mergeCell ref="X9:AE9"/>
    <mergeCell ref="AF11:AN11"/>
    <mergeCell ref="AO10:AV10"/>
    <mergeCell ref="A11:C11"/>
    <mergeCell ref="A10:C10"/>
    <mergeCell ref="A27:N27"/>
    <mergeCell ref="O27:Q27"/>
    <mergeCell ref="A18:AV18"/>
    <mergeCell ref="A20:AV20"/>
    <mergeCell ref="T22:AE22"/>
    <mergeCell ref="AS24:AV24"/>
    <mergeCell ref="AC24:AI24"/>
    <mergeCell ref="AJ24:AR24"/>
    <mergeCell ref="AC25:AI25"/>
    <mergeCell ref="AJ25:AR25"/>
    <mergeCell ref="AS25:AV25"/>
    <mergeCell ref="A14:P16"/>
    <mergeCell ref="A12:C12"/>
  </mergeCells>
  <phoneticPr fontId="14" type="noConversion"/>
  <dataValidations xWindow="267" yWindow="333" count="1">
    <dataValidation allowBlank="1" showInputMessage="1" showErrorMessage="1" prompt="연구비 청구서 탭에 입력시 전 탭에 적용됩니다." sqref="AC4 H4:V4 H5:AV5"/>
  </dataValidations>
  <printOptions horizontalCentered="1"/>
  <pageMargins left="0.19685039370078741" right="0.19685039370078741" top="0.78740157480314965" bottom="0.39370078740157483" header="0.39370078740157483" footer="0.19685039370078741"/>
  <pageSetup paperSize="9" scale="90" orientation="portrait" errors="blank" r:id="rId1"/>
  <headerFooter alignWithMargins="0">
    <oddFooter>&amp;C&amp;"맑은 고딕,보통"&amp;9&amp;P /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V32"/>
  <sheetViews>
    <sheetView zoomScaleNormal="100" workbookViewId="0">
      <selection activeCell="A8" sqref="A8:B9"/>
    </sheetView>
  </sheetViews>
  <sheetFormatPr defaultColWidth="1.77734375" defaultRowHeight="18" customHeight="1"/>
  <cols>
    <col min="1" max="1" width="1.77734375" style="5"/>
    <col min="2" max="48" width="1.77734375" style="5" customWidth="1"/>
    <col min="49" max="16384" width="1.77734375" style="5"/>
  </cols>
  <sheetData>
    <row r="1" spans="1:48" ht="31.5">
      <c r="A1" s="1311" t="s">
        <v>761</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AK1" s="1311"/>
      <c r="AL1" s="1311"/>
      <c r="AM1" s="1311"/>
      <c r="AN1" s="1311"/>
      <c r="AO1" s="1311"/>
      <c r="AP1" s="1311"/>
      <c r="AQ1" s="1311"/>
      <c r="AR1" s="1311"/>
      <c r="AS1" s="1311"/>
      <c r="AT1" s="1311"/>
      <c r="AU1" s="1311"/>
      <c r="AV1" s="1311"/>
    </row>
    <row r="2" spans="1:48" ht="18"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8" s="86" customFormat="1" ht="18" customHeight="1">
      <c r="A3" s="1287" t="s">
        <v>81</v>
      </c>
      <c r="B3" s="1287"/>
      <c r="C3" s="1287"/>
      <c r="D3" s="1287"/>
      <c r="E3" s="1287"/>
      <c r="F3" s="1287"/>
      <c r="G3" s="1327"/>
      <c r="H3" s="1287">
        <f>'1'!$H$3:$V$3</f>
        <v>0</v>
      </c>
      <c r="I3" s="1287"/>
      <c r="J3" s="1287"/>
      <c r="K3" s="1287"/>
      <c r="L3" s="1287"/>
      <c r="M3" s="1287"/>
      <c r="N3" s="1287"/>
      <c r="O3" s="1287"/>
      <c r="P3" s="1287"/>
      <c r="Q3" s="1287"/>
      <c r="R3" s="1287"/>
      <c r="S3" s="1287"/>
      <c r="T3" s="1287"/>
      <c r="U3" s="1287"/>
      <c r="V3" s="1287"/>
      <c r="W3" s="1287" t="s">
        <v>775</v>
      </c>
      <c r="X3" s="1287"/>
      <c r="Y3" s="1287"/>
      <c r="Z3" s="1287"/>
      <c r="AA3" s="1287"/>
      <c r="AB3" s="1287"/>
      <c r="AC3" s="1287">
        <f>'1'!$AC$3:$AI$3</f>
        <v>0</v>
      </c>
      <c r="AD3" s="1287"/>
      <c r="AE3" s="1287"/>
      <c r="AF3" s="1287"/>
      <c r="AG3" s="1287"/>
      <c r="AH3" s="1287"/>
      <c r="AI3" s="1287"/>
      <c r="AJ3" s="1287" t="s">
        <v>27</v>
      </c>
      <c r="AK3" s="1327"/>
      <c r="AL3" s="1327"/>
      <c r="AM3" s="1327"/>
      <c r="AN3" s="1327"/>
      <c r="AO3" s="297" t="s">
        <v>80</v>
      </c>
      <c r="AP3" s="1328">
        <f>'1'!$AP$3:$AV$3</f>
        <v>0</v>
      </c>
      <c r="AQ3" s="1327"/>
      <c r="AR3" s="1327"/>
      <c r="AS3" s="1327"/>
      <c r="AT3" s="1327"/>
      <c r="AU3" s="1327"/>
      <c r="AV3" s="1327"/>
    </row>
    <row r="4" spans="1:48" s="87" customFormat="1" ht="18" customHeight="1">
      <c r="A4" s="1287" t="s">
        <v>82</v>
      </c>
      <c r="B4" s="1287"/>
      <c r="C4" s="1287"/>
      <c r="D4" s="1287"/>
      <c r="E4" s="1287"/>
      <c r="F4" s="1287"/>
      <c r="G4" s="1327"/>
      <c r="H4" s="1287">
        <f>'1'!$H$4:$Y$4</f>
        <v>0</v>
      </c>
      <c r="I4" s="1287"/>
      <c r="J4" s="1287"/>
      <c r="K4" s="1287"/>
      <c r="L4" s="1287"/>
      <c r="M4" s="1287"/>
      <c r="N4" s="1287"/>
      <c r="O4" s="1287"/>
      <c r="P4" s="1287"/>
      <c r="Q4" s="1287"/>
      <c r="R4" s="1287"/>
      <c r="S4" s="1287"/>
      <c r="T4" s="1287"/>
      <c r="U4" s="1287"/>
      <c r="V4" s="1287"/>
      <c r="W4" s="1287" t="s">
        <v>83</v>
      </c>
      <c r="X4" s="1287"/>
      <c r="Y4" s="1287"/>
      <c r="Z4" s="1287"/>
      <c r="AA4" s="1287"/>
      <c r="AB4" s="1287"/>
      <c r="AC4" s="1287">
        <f>'1'!$AC$4:$AV$4</f>
        <v>0</v>
      </c>
      <c r="AD4" s="1287"/>
      <c r="AE4" s="1287"/>
      <c r="AF4" s="1287"/>
      <c r="AG4" s="1287"/>
      <c r="AH4" s="1287"/>
      <c r="AI4" s="1287"/>
      <c r="AJ4" s="1327"/>
      <c r="AK4" s="1327"/>
      <c r="AL4" s="1327"/>
      <c r="AM4" s="1327"/>
      <c r="AN4" s="1327"/>
      <c r="AO4" s="1327"/>
      <c r="AP4" s="1327"/>
      <c r="AQ4" s="1327"/>
      <c r="AR4" s="1327"/>
      <c r="AS4" s="1327"/>
      <c r="AT4" s="1327"/>
      <c r="AU4" s="1327"/>
      <c r="AV4" s="1327"/>
    </row>
    <row r="5" spans="1:48" s="87" customFormat="1" ht="18" customHeight="1">
      <c r="A5" s="1287" t="s">
        <v>79</v>
      </c>
      <c r="B5" s="1287"/>
      <c r="C5" s="1287"/>
      <c r="D5" s="1287"/>
      <c r="E5" s="1287"/>
      <c r="F5" s="1287"/>
      <c r="G5" s="1327"/>
      <c r="H5" s="1287">
        <f>'1'!$H$5:$AV$5</f>
        <v>0</v>
      </c>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row>
    <row r="6" spans="1:48" s="56" customFormat="1" ht="15" customHeight="1">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row>
    <row r="7" spans="1:48" s="56" customFormat="1" ht="30" customHeight="1">
      <c r="A7" s="1326" t="s">
        <v>760</v>
      </c>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row>
    <row r="8" spans="1:48" s="28" customFormat="1" ht="18" customHeight="1" thickBot="1">
      <c r="A8" s="1312" t="s">
        <v>13</v>
      </c>
      <c r="B8" s="1313"/>
      <c r="C8" s="1313" t="s">
        <v>1436</v>
      </c>
      <c r="D8" s="1313"/>
      <c r="E8" s="1313"/>
      <c r="F8" s="1313"/>
      <c r="G8" s="1313"/>
      <c r="H8" s="1313"/>
      <c r="I8" s="1313"/>
      <c r="J8" s="1322" t="s">
        <v>75</v>
      </c>
      <c r="K8" s="1323"/>
      <c r="L8" s="1323"/>
      <c r="M8" s="1323"/>
      <c r="N8" s="1323"/>
      <c r="O8" s="1323"/>
      <c r="P8" s="1323"/>
      <c r="Q8" s="1323"/>
      <c r="R8" s="1323"/>
      <c r="S8" s="1323"/>
      <c r="T8" s="1323"/>
      <c r="U8" s="1323"/>
      <c r="V8" s="1323"/>
      <c r="W8" s="1323"/>
      <c r="X8" s="1323"/>
      <c r="Y8" s="1323"/>
      <c r="Z8" s="1323"/>
      <c r="AA8" s="1324"/>
      <c r="AB8" s="1324"/>
      <c r="AC8" s="1324"/>
      <c r="AD8" s="1324"/>
      <c r="AE8" s="1324"/>
      <c r="AF8" s="1324"/>
      <c r="AG8" s="1324"/>
      <c r="AH8" s="1324"/>
      <c r="AI8" s="1324"/>
      <c r="AJ8" s="1324"/>
      <c r="AK8" s="1324"/>
      <c r="AL8" s="1324"/>
      <c r="AM8" s="1324"/>
      <c r="AN8" s="1324"/>
      <c r="AO8" s="1324"/>
      <c r="AP8" s="1325"/>
      <c r="AQ8" s="1316" t="s">
        <v>10</v>
      </c>
      <c r="AR8" s="1317"/>
      <c r="AS8" s="1317"/>
      <c r="AT8" s="1317"/>
      <c r="AU8" s="1317"/>
      <c r="AV8" s="1318"/>
    </row>
    <row r="9" spans="1:48" s="28" customFormat="1" ht="18" customHeight="1">
      <c r="A9" s="1314"/>
      <c r="B9" s="1315"/>
      <c r="C9" s="1315"/>
      <c r="D9" s="1315"/>
      <c r="E9" s="1315"/>
      <c r="F9" s="1315"/>
      <c r="G9" s="1315"/>
      <c r="H9" s="1315"/>
      <c r="I9" s="1315"/>
      <c r="J9" s="1300" t="s">
        <v>14</v>
      </c>
      <c r="K9" s="1301"/>
      <c r="L9" s="1301"/>
      <c r="M9" s="1301"/>
      <c r="N9" s="1301"/>
      <c r="O9" s="1301"/>
      <c r="P9" s="1301"/>
      <c r="Q9" s="1301"/>
      <c r="R9" s="1301"/>
      <c r="S9" s="1301"/>
      <c r="T9" s="1301"/>
      <c r="U9" s="1301"/>
      <c r="V9" s="1301"/>
      <c r="W9" s="1301"/>
      <c r="X9" s="1301"/>
      <c r="Y9" s="1301"/>
      <c r="Z9" s="1301"/>
      <c r="AA9" s="1332" t="s">
        <v>15</v>
      </c>
      <c r="AB9" s="1280"/>
      <c r="AC9" s="1280"/>
      <c r="AD9" s="1280"/>
      <c r="AE9" s="1280"/>
      <c r="AF9" s="1280"/>
      <c r="AG9" s="1280"/>
      <c r="AH9" s="1280"/>
      <c r="AI9" s="1280" t="s">
        <v>16</v>
      </c>
      <c r="AJ9" s="1280"/>
      <c r="AK9" s="1280"/>
      <c r="AL9" s="1280"/>
      <c r="AM9" s="1280"/>
      <c r="AN9" s="1280"/>
      <c r="AO9" s="1280"/>
      <c r="AP9" s="1281"/>
      <c r="AQ9" s="1319"/>
      <c r="AR9" s="1320"/>
      <c r="AS9" s="1320"/>
      <c r="AT9" s="1320"/>
      <c r="AU9" s="1320"/>
      <c r="AV9" s="1321"/>
    </row>
    <row r="10" spans="1:48" s="22" customFormat="1" ht="24" customHeight="1">
      <c r="A10" s="1297">
        <v>1</v>
      </c>
      <c r="B10" s="1298"/>
      <c r="C10" s="1288"/>
      <c r="D10" s="1283"/>
      <c r="E10" s="1283"/>
      <c r="F10" s="1283"/>
      <c r="G10" s="1283"/>
      <c r="H10" s="1283"/>
      <c r="I10" s="1283"/>
      <c r="J10" s="1302" t="e">
        <f t="shared" ref="J10:J28" si="0">INDEX(연구실계좌번호,MATCH(AA10,성명,0))</f>
        <v>#N/A</v>
      </c>
      <c r="K10" s="1303"/>
      <c r="L10" s="1303"/>
      <c r="M10" s="1303"/>
      <c r="N10" s="1303"/>
      <c r="O10" s="1303"/>
      <c r="P10" s="1303"/>
      <c r="Q10" s="1303"/>
      <c r="R10" s="1303"/>
      <c r="S10" s="1303"/>
      <c r="T10" s="1303"/>
      <c r="U10" s="1303"/>
      <c r="V10" s="1303"/>
      <c r="W10" s="1303"/>
      <c r="X10" s="1303"/>
      <c r="Y10" s="1303"/>
      <c r="Z10" s="1303"/>
      <c r="AA10" s="1285"/>
      <c r="AB10" s="1286"/>
      <c r="AC10" s="1286"/>
      <c r="AD10" s="1286"/>
      <c r="AE10" s="1286"/>
      <c r="AF10" s="1286"/>
      <c r="AG10" s="1286"/>
      <c r="AH10" s="1286"/>
      <c r="AI10" s="1290"/>
      <c r="AJ10" s="1290"/>
      <c r="AK10" s="1290"/>
      <c r="AL10" s="1290"/>
      <c r="AM10" s="1290"/>
      <c r="AN10" s="1290"/>
      <c r="AO10" s="1290"/>
      <c r="AP10" s="1291"/>
      <c r="AQ10" s="1282"/>
      <c r="AR10" s="1283"/>
      <c r="AS10" s="1283"/>
      <c r="AT10" s="1283"/>
      <c r="AU10" s="1283"/>
      <c r="AV10" s="1284"/>
    </row>
    <row r="11" spans="1:48" s="22" customFormat="1" ht="24" customHeight="1">
      <c r="A11" s="1299">
        <v>2</v>
      </c>
      <c r="B11" s="1222"/>
      <c r="C11" s="1289"/>
      <c r="D11" s="1289"/>
      <c r="E11" s="1289"/>
      <c r="F11" s="1289"/>
      <c r="G11" s="1289"/>
      <c r="H11" s="1289"/>
      <c r="I11" s="1289"/>
      <c r="J11" s="1277" t="e">
        <f t="shared" si="0"/>
        <v>#N/A</v>
      </c>
      <c r="K11" s="1278"/>
      <c r="L11" s="1278"/>
      <c r="M11" s="1278"/>
      <c r="N11" s="1278"/>
      <c r="O11" s="1278"/>
      <c r="P11" s="1278"/>
      <c r="Q11" s="1278"/>
      <c r="R11" s="1278"/>
      <c r="S11" s="1278"/>
      <c r="T11" s="1278"/>
      <c r="U11" s="1278"/>
      <c r="V11" s="1278"/>
      <c r="W11" s="1278"/>
      <c r="X11" s="1278"/>
      <c r="Y11" s="1278"/>
      <c r="Z11" s="1278"/>
      <c r="AA11" s="1295"/>
      <c r="AB11" s="1296"/>
      <c r="AC11" s="1296"/>
      <c r="AD11" s="1296"/>
      <c r="AE11" s="1296"/>
      <c r="AF11" s="1296"/>
      <c r="AG11" s="1296"/>
      <c r="AH11" s="1296"/>
      <c r="AI11" s="1330"/>
      <c r="AJ11" s="1330"/>
      <c r="AK11" s="1330"/>
      <c r="AL11" s="1330"/>
      <c r="AM11" s="1330"/>
      <c r="AN11" s="1330"/>
      <c r="AO11" s="1330"/>
      <c r="AP11" s="1331"/>
      <c r="AQ11" s="1292"/>
      <c r="AR11" s="1293"/>
      <c r="AS11" s="1293"/>
      <c r="AT11" s="1293"/>
      <c r="AU11" s="1293"/>
      <c r="AV11" s="1294"/>
    </row>
    <row r="12" spans="1:48" s="22" customFormat="1" ht="24" customHeight="1">
      <c r="A12" s="1299">
        <v>3</v>
      </c>
      <c r="B12" s="1222"/>
      <c r="C12" s="1289"/>
      <c r="D12" s="1289"/>
      <c r="E12" s="1289"/>
      <c r="F12" s="1289"/>
      <c r="G12" s="1289"/>
      <c r="H12" s="1289"/>
      <c r="I12" s="1289"/>
      <c r="J12" s="1277" t="e">
        <f t="shared" si="0"/>
        <v>#N/A</v>
      </c>
      <c r="K12" s="1278"/>
      <c r="L12" s="1278"/>
      <c r="M12" s="1278"/>
      <c r="N12" s="1278"/>
      <c r="O12" s="1278"/>
      <c r="P12" s="1278"/>
      <c r="Q12" s="1278"/>
      <c r="R12" s="1278"/>
      <c r="S12" s="1278"/>
      <c r="T12" s="1278"/>
      <c r="U12" s="1278"/>
      <c r="V12" s="1278"/>
      <c r="W12" s="1278"/>
      <c r="X12" s="1278"/>
      <c r="Y12" s="1278"/>
      <c r="Z12" s="1278"/>
      <c r="AA12" s="1295"/>
      <c r="AB12" s="1296"/>
      <c r="AC12" s="1296"/>
      <c r="AD12" s="1296"/>
      <c r="AE12" s="1296"/>
      <c r="AF12" s="1296"/>
      <c r="AG12" s="1296"/>
      <c r="AH12" s="1296"/>
      <c r="AI12" s="1330"/>
      <c r="AJ12" s="1330"/>
      <c r="AK12" s="1330"/>
      <c r="AL12" s="1330"/>
      <c r="AM12" s="1330"/>
      <c r="AN12" s="1330"/>
      <c r="AO12" s="1330"/>
      <c r="AP12" s="1331"/>
      <c r="AQ12" s="1292"/>
      <c r="AR12" s="1293"/>
      <c r="AS12" s="1293"/>
      <c r="AT12" s="1293"/>
      <c r="AU12" s="1293"/>
      <c r="AV12" s="1294"/>
    </row>
    <row r="13" spans="1:48" s="22" customFormat="1" ht="24" customHeight="1">
      <c r="A13" s="1299">
        <v>4</v>
      </c>
      <c r="B13" s="1222"/>
      <c r="C13" s="1289"/>
      <c r="D13" s="1289"/>
      <c r="E13" s="1289"/>
      <c r="F13" s="1289"/>
      <c r="G13" s="1289"/>
      <c r="H13" s="1289"/>
      <c r="I13" s="1289"/>
      <c r="J13" s="1277" t="e">
        <f t="shared" si="0"/>
        <v>#N/A</v>
      </c>
      <c r="K13" s="1278"/>
      <c r="L13" s="1278"/>
      <c r="M13" s="1278"/>
      <c r="N13" s="1278"/>
      <c r="O13" s="1278"/>
      <c r="P13" s="1278"/>
      <c r="Q13" s="1278"/>
      <c r="R13" s="1278"/>
      <c r="S13" s="1278"/>
      <c r="T13" s="1278"/>
      <c r="U13" s="1278"/>
      <c r="V13" s="1278"/>
      <c r="W13" s="1278"/>
      <c r="X13" s="1278"/>
      <c r="Y13" s="1278"/>
      <c r="Z13" s="1278"/>
      <c r="AA13" s="1295"/>
      <c r="AB13" s="1296"/>
      <c r="AC13" s="1296"/>
      <c r="AD13" s="1296"/>
      <c r="AE13" s="1296"/>
      <c r="AF13" s="1296"/>
      <c r="AG13" s="1296"/>
      <c r="AH13" s="1296"/>
      <c r="AI13" s="1330"/>
      <c r="AJ13" s="1330"/>
      <c r="AK13" s="1330"/>
      <c r="AL13" s="1330"/>
      <c r="AM13" s="1330"/>
      <c r="AN13" s="1330"/>
      <c r="AO13" s="1330"/>
      <c r="AP13" s="1331"/>
      <c r="AQ13" s="1292"/>
      <c r="AR13" s="1293"/>
      <c r="AS13" s="1293"/>
      <c r="AT13" s="1293"/>
      <c r="AU13" s="1293"/>
      <c r="AV13" s="1294"/>
    </row>
    <row r="14" spans="1:48" s="22" customFormat="1" ht="24" customHeight="1">
      <c r="A14" s="1299">
        <v>5</v>
      </c>
      <c r="B14" s="1222"/>
      <c r="C14" s="1289"/>
      <c r="D14" s="1289"/>
      <c r="E14" s="1289"/>
      <c r="F14" s="1289"/>
      <c r="G14" s="1289"/>
      <c r="H14" s="1289"/>
      <c r="I14" s="1289"/>
      <c r="J14" s="1277" t="e">
        <f t="shared" si="0"/>
        <v>#N/A</v>
      </c>
      <c r="K14" s="1278"/>
      <c r="L14" s="1278"/>
      <c r="M14" s="1278"/>
      <c r="N14" s="1278"/>
      <c r="O14" s="1278"/>
      <c r="P14" s="1278"/>
      <c r="Q14" s="1278"/>
      <c r="R14" s="1278"/>
      <c r="S14" s="1278"/>
      <c r="T14" s="1278"/>
      <c r="U14" s="1278"/>
      <c r="V14" s="1278"/>
      <c r="W14" s="1278"/>
      <c r="X14" s="1278"/>
      <c r="Y14" s="1278"/>
      <c r="Z14" s="1278"/>
      <c r="AA14" s="1295"/>
      <c r="AB14" s="1296"/>
      <c r="AC14" s="1296"/>
      <c r="AD14" s="1296"/>
      <c r="AE14" s="1296"/>
      <c r="AF14" s="1296"/>
      <c r="AG14" s="1296"/>
      <c r="AH14" s="1296"/>
      <c r="AI14" s="1330"/>
      <c r="AJ14" s="1330"/>
      <c r="AK14" s="1330"/>
      <c r="AL14" s="1330"/>
      <c r="AM14" s="1330"/>
      <c r="AN14" s="1330"/>
      <c r="AO14" s="1330"/>
      <c r="AP14" s="1331"/>
      <c r="AQ14" s="1292"/>
      <c r="AR14" s="1293"/>
      <c r="AS14" s="1293"/>
      <c r="AT14" s="1293"/>
      <c r="AU14" s="1293"/>
      <c r="AV14" s="1294"/>
    </row>
    <row r="15" spans="1:48" s="22" customFormat="1" ht="24" customHeight="1">
      <c r="A15" s="1299">
        <v>6</v>
      </c>
      <c r="B15" s="1222"/>
      <c r="C15" s="1289"/>
      <c r="D15" s="1289"/>
      <c r="E15" s="1289"/>
      <c r="F15" s="1289"/>
      <c r="G15" s="1289"/>
      <c r="H15" s="1289"/>
      <c r="I15" s="1289"/>
      <c r="J15" s="1277" t="e">
        <f t="shared" si="0"/>
        <v>#N/A</v>
      </c>
      <c r="K15" s="1278"/>
      <c r="L15" s="1278"/>
      <c r="M15" s="1278"/>
      <c r="N15" s="1278"/>
      <c r="O15" s="1278"/>
      <c r="P15" s="1278"/>
      <c r="Q15" s="1278"/>
      <c r="R15" s="1278"/>
      <c r="S15" s="1278"/>
      <c r="T15" s="1278"/>
      <c r="U15" s="1278"/>
      <c r="V15" s="1278"/>
      <c r="W15" s="1278"/>
      <c r="X15" s="1278"/>
      <c r="Y15" s="1278"/>
      <c r="Z15" s="1278"/>
      <c r="AA15" s="1295"/>
      <c r="AB15" s="1296"/>
      <c r="AC15" s="1296"/>
      <c r="AD15" s="1296"/>
      <c r="AE15" s="1296"/>
      <c r="AF15" s="1296"/>
      <c r="AG15" s="1296"/>
      <c r="AH15" s="1296"/>
      <c r="AI15" s="1330"/>
      <c r="AJ15" s="1330"/>
      <c r="AK15" s="1330"/>
      <c r="AL15" s="1330"/>
      <c r="AM15" s="1330"/>
      <c r="AN15" s="1330"/>
      <c r="AO15" s="1330"/>
      <c r="AP15" s="1331"/>
      <c r="AQ15" s="1292"/>
      <c r="AR15" s="1293"/>
      <c r="AS15" s="1293"/>
      <c r="AT15" s="1293"/>
      <c r="AU15" s="1293"/>
      <c r="AV15" s="1294"/>
    </row>
    <row r="16" spans="1:48" s="22" customFormat="1" ht="24" customHeight="1">
      <c r="A16" s="1299">
        <v>7</v>
      </c>
      <c r="B16" s="1222"/>
      <c r="C16" s="1289"/>
      <c r="D16" s="1289"/>
      <c r="E16" s="1289"/>
      <c r="F16" s="1289"/>
      <c r="G16" s="1289"/>
      <c r="H16" s="1289"/>
      <c r="I16" s="1289"/>
      <c r="J16" s="1277" t="e">
        <f t="shared" si="0"/>
        <v>#N/A</v>
      </c>
      <c r="K16" s="1278"/>
      <c r="L16" s="1278"/>
      <c r="M16" s="1278"/>
      <c r="N16" s="1278"/>
      <c r="O16" s="1278"/>
      <c r="P16" s="1278"/>
      <c r="Q16" s="1278"/>
      <c r="R16" s="1278"/>
      <c r="S16" s="1278"/>
      <c r="T16" s="1278"/>
      <c r="U16" s="1278"/>
      <c r="V16" s="1278"/>
      <c r="W16" s="1278"/>
      <c r="X16" s="1278"/>
      <c r="Y16" s="1278"/>
      <c r="Z16" s="1278"/>
      <c r="AA16" s="1295"/>
      <c r="AB16" s="1296"/>
      <c r="AC16" s="1296"/>
      <c r="AD16" s="1296"/>
      <c r="AE16" s="1296"/>
      <c r="AF16" s="1296"/>
      <c r="AG16" s="1296"/>
      <c r="AH16" s="1296"/>
      <c r="AI16" s="1330"/>
      <c r="AJ16" s="1330"/>
      <c r="AK16" s="1330"/>
      <c r="AL16" s="1330"/>
      <c r="AM16" s="1330"/>
      <c r="AN16" s="1330"/>
      <c r="AO16" s="1330"/>
      <c r="AP16" s="1331"/>
      <c r="AQ16" s="1292"/>
      <c r="AR16" s="1293"/>
      <c r="AS16" s="1293"/>
      <c r="AT16" s="1293"/>
      <c r="AU16" s="1293"/>
      <c r="AV16" s="1294"/>
    </row>
    <row r="17" spans="1:48" s="22" customFormat="1" ht="24" customHeight="1">
      <c r="A17" s="1299">
        <v>8</v>
      </c>
      <c r="B17" s="1222"/>
      <c r="C17" s="1289"/>
      <c r="D17" s="1289"/>
      <c r="E17" s="1289"/>
      <c r="F17" s="1289"/>
      <c r="G17" s="1289"/>
      <c r="H17" s="1289"/>
      <c r="I17" s="1289"/>
      <c r="J17" s="1277" t="e">
        <f t="shared" si="0"/>
        <v>#N/A</v>
      </c>
      <c r="K17" s="1278"/>
      <c r="L17" s="1278"/>
      <c r="M17" s="1278"/>
      <c r="N17" s="1278"/>
      <c r="O17" s="1278"/>
      <c r="P17" s="1278"/>
      <c r="Q17" s="1278"/>
      <c r="R17" s="1278"/>
      <c r="S17" s="1278"/>
      <c r="T17" s="1278"/>
      <c r="U17" s="1278"/>
      <c r="V17" s="1278"/>
      <c r="W17" s="1278"/>
      <c r="X17" s="1278"/>
      <c r="Y17" s="1278"/>
      <c r="Z17" s="1278"/>
      <c r="AA17" s="1333"/>
      <c r="AB17" s="1334"/>
      <c r="AC17" s="1334"/>
      <c r="AD17" s="1334"/>
      <c r="AE17" s="1334"/>
      <c r="AF17" s="1334"/>
      <c r="AG17" s="1334"/>
      <c r="AH17" s="1334"/>
      <c r="AI17" s="1330"/>
      <c r="AJ17" s="1330"/>
      <c r="AK17" s="1330"/>
      <c r="AL17" s="1330"/>
      <c r="AM17" s="1330"/>
      <c r="AN17" s="1330"/>
      <c r="AO17" s="1330"/>
      <c r="AP17" s="1331"/>
      <c r="AQ17" s="1292"/>
      <c r="AR17" s="1293"/>
      <c r="AS17" s="1293"/>
      <c r="AT17" s="1293"/>
      <c r="AU17" s="1293"/>
      <c r="AV17" s="1294"/>
    </row>
    <row r="18" spans="1:48" s="22" customFormat="1" ht="24" customHeight="1">
      <c r="A18" s="1299">
        <v>9</v>
      </c>
      <c r="B18" s="1222"/>
      <c r="C18" s="1289"/>
      <c r="D18" s="1289"/>
      <c r="E18" s="1289"/>
      <c r="F18" s="1289"/>
      <c r="G18" s="1289"/>
      <c r="H18" s="1289"/>
      <c r="I18" s="1289"/>
      <c r="J18" s="1277" t="e">
        <f t="shared" si="0"/>
        <v>#N/A</v>
      </c>
      <c r="K18" s="1278"/>
      <c r="L18" s="1278"/>
      <c r="M18" s="1278"/>
      <c r="N18" s="1278"/>
      <c r="O18" s="1278"/>
      <c r="P18" s="1278"/>
      <c r="Q18" s="1278"/>
      <c r="R18" s="1278"/>
      <c r="S18" s="1278"/>
      <c r="T18" s="1278"/>
      <c r="U18" s="1278"/>
      <c r="V18" s="1278"/>
      <c r="W18" s="1278"/>
      <c r="X18" s="1278"/>
      <c r="Y18" s="1278"/>
      <c r="Z18" s="1278"/>
      <c r="AA18" s="1333"/>
      <c r="AB18" s="1334"/>
      <c r="AC18" s="1334"/>
      <c r="AD18" s="1334"/>
      <c r="AE18" s="1334"/>
      <c r="AF18" s="1334"/>
      <c r="AG18" s="1334"/>
      <c r="AH18" s="1334"/>
      <c r="AI18" s="1330"/>
      <c r="AJ18" s="1330"/>
      <c r="AK18" s="1330"/>
      <c r="AL18" s="1330"/>
      <c r="AM18" s="1330"/>
      <c r="AN18" s="1330"/>
      <c r="AO18" s="1330"/>
      <c r="AP18" s="1331"/>
      <c r="AQ18" s="1292"/>
      <c r="AR18" s="1293"/>
      <c r="AS18" s="1293"/>
      <c r="AT18" s="1293"/>
      <c r="AU18" s="1293"/>
      <c r="AV18" s="1294"/>
    </row>
    <row r="19" spans="1:48" s="22" customFormat="1" ht="24" customHeight="1">
      <c r="A19" s="1299">
        <v>10</v>
      </c>
      <c r="B19" s="1222"/>
      <c r="C19" s="1289"/>
      <c r="D19" s="1289"/>
      <c r="E19" s="1289"/>
      <c r="F19" s="1289"/>
      <c r="G19" s="1289"/>
      <c r="H19" s="1289"/>
      <c r="I19" s="1289"/>
      <c r="J19" s="1277" t="e">
        <f t="shared" si="0"/>
        <v>#N/A</v>
      </c>
      <c r="K19" s="1278"/>
      <c r="L19" s="1278"/>
      <c r="M19" s="1278"/>
      <c r="N19" s="1278"/>
      <c r="O19" s="1278"/>
      <c r="P19" s="1278"/>
      <c r="Q19" s="1278"/>
      <c r="R19" s="1278"/>
      <c r="S19" s="1278"/>
      <c r="T19" s="1278"/>
      <c r="U19" s="1278"/>
      <c r="V19" s="1278"/>
      <c r="W19" s="1278"/>
      <c r="X19" s="1278"/>
      <c r="Y19" s="1278"/>
      <c r="Z19" s="1278"/>
      <c r="AA19" s="1333"/>
      <c r="AB19" s="1334"/>
      <c r="AC19" s="1334"/>
      <c r="AD19" s="1334"/>
      <c r="AE19" s="1334"/>
      <c r="AF19" s="1334"/>
      <c r="AG19" s="1334"/>
      <c r="AH19" s="1334"/>
      <c r="AI19" s="1330"/>
      <c r="AJ19" s="1330"/>
      <c r="AK19" s="1330"/>
      <c r="AL19" s="1330"/>
      <c r="AM19" s="1330"/>
      <c r="AN19" s="1330"/>
      <c r="AO19" s="1330"/>
      <c r="AP19" s="1331"/>
      <c r="AQ19" s="1292"/>
      <c r="AR19" s="1293"/>
      <c r="AS19" s="1293"/>
      <c r="AT19" s="1293"/>
      <c r="AU19" s="1293"/>
      <c r="AV19" s="1294"/>
    </row>
    <row r="20" spans="1:48" s="22" customFormat="1" ht="24" customHeight="1">
      <c r="A20" s="1299">
        <v>11</v>
      </c>
      <c r="B20" s="1222"/>
      <c r="C20" s="1289"/>
      <c r="D20" s="1289"/>
      <c r="E20" s="1289"/>
      <c r="F20" s="1289"/>
      <c r="G20" s="1289"/>
      <c r="H20" s="1289"/>
      <c r="I20" s="1289"/>
      <c r="J20" s="1277" t="e">
        <f t="shared" si="0"/>
        <v>#N/A</v>
      </c>
      <c r="K20" s="1278"/>
      <c r="L20" s="1278"/>
      <c r="M20" s="1278"/>
      <c r="N20" s="1278"/>
      <c r="O20" s="1278"/>
      <c r="P20" s="1278"/>
      <c r="Q20" s="1278"/>
      <c r="R20" s="1278"/>
      <c r="S20" s="1278"/>
      <c r="T20" s="1278"/>
      <c r="U20" s="1278"/>
      <c r="V20" s="1278"/>
      <c r="W20" s="1278"/>
      <c r="X20" s="1278"/>
      <c r="Y20" s="1278"/>
      <c r="Z20" s="1278"/>
      <c r="AA20" s="1295"/>
      <c r="AB20" s="1296"/>
      <c r="AC20" s="1296"/>
      <c r="AD20" s="1296"/>
      <c r="AE20" s="1296"/>
      <c r="AF20" s="1296"/>
      <c r="AG20" s="1296"/>
      <c r="AH20" s="1296"/>
      <c r="AI20" s="1330"/>
      <c r="AJ20" s="1330"/>
      <c r="AK20" s="1330"/>
      <c r="AL20" s="1330"/>
      <c r="AM20" s="1330"/>
      <c r="AN20" s="1330"/>
      <c r="AO20" s="1330"/>
      <c r="AP20" s="1331"/>
      <c r="AQ20" s="1292"/>
      <c r="AR20" s="1293"/>
      <c r="AS20" s="1293"/>
      <c r="AT20" s="1293"/>
      <c r="AU20" s="1293"/>
      <c r="AV20" s="1294"/>
    </row>
    <row r="21" spans="1:48" s="22" customFormat="1" ht="24" customHeight="1">
      <c r="A21" s="1299">
        <v>12</v>
      </c>
      <c r="B21" s="1222"/>
      <c r="C21" s="1289"/>
      <c r="D21" s="1289"/>
      <c r="E21" s="1289"/>
      <c r="F21" s="1289"/>
      <c r="G21" s="1289"/>
      <c r="H21" s="1289"/>
      <c r="I21" s="1289"/>
      <c r="J21" s="1277" t="e">
        <f t="shared" si="0"/>
        <v>#N/A</v>
      </c>
      <c r="K21" s="1278"/>
      <c r="L21" s="1278"/>
      <c r="M21" s="1278"/>
      <c r="N21" s="1278"/>
      <c r="O21" s="1278"/>
      <c r="P21" s="1278"/>
      <c r="Q21" s="1278"/>
      <c r="R21" s="1278"/>
      <c r="S21" s="1278"/>
      <c r="T21" s="1278"/>
      <c r="U21" s="1278"/>
      <c r="V21" s="1278"/>
      <c r="W21" s="1278"/>
      <c r="X21" s="1278"/>
      <c r="Y21" s="1278"/>
      <c r="Z21" s="1278"/>
      <c r="AA21" s="1295"/>
      <c r="AB21" s="1296"/>
      <c r="AC21" s="1296"/>
      <c r="AD21" s="1296"/>
      <c r="AE21" s="1296"/>
      <c r="AF21" s="1296"/>
      <c r="AG21" s="1296"/>
      <c r="AH21" s="1296"/>
      <c r="AI21" s="1330"/>
      <c r="AJ21" s="1330"/>
      <c r="AK21" s="1330"/>
      <c r="AL21" s="1330"/>
      <c r="AM21" s="1330"/>
      <c r="AN21" s="1330"/>
      <c r="AO21" s="1330"/>
      <c r="AP21" s="1331"/>
      <c r="AQ21" s="1292"/>
      <c r="AR21" s="1293"/>
      <c r="AS21" s="1293"/>
      <c r="AT21" s="1293"/>
      <c r="AU21" s="1293"/>
      <c r="AV21" s="1294"/>
    </row>
    <row r="22" spans="1:48" s="22" customFormat="1" ht="24" customHeight="1">
      <c r="A22" s="1299">
        <v>13</v>
      </c>
      <c r="B22" s="1222"/>
      <c r="C22" s="1289"/>
      <c r="D22" s="1289"/>
      <c r="E22" s="1289"/>
      <c r="F22" s="1289"/>
      <c r="G22" s="1289"/>
      <c r="H22" s="1289"/>
      <c r="I22" s="1289"/>
      <c r="J22" s="1277" t="e">
        <f t="shared" si="0"/>
        <v>#N/A</v>
      </c>
      <c r="K22" s="1278"/>
      <c r="L22" s="1278"/>
      <c r="M22" s="1278"/>
      <c r="N22" s="1278"/>
      <c r="O22" s="1278"/>
      <c r="P22" s="1278"/>
      <c r="Q22" s="1278"/>
      <c r="R22" s="1278"/>
      <c r="S22" s="1278"/>
      <c r="T22" s="1278"/>
      <c r="U22" s="1278"/>
      <c r="V22" s="1278"/>
      <c r="W22" s="1278"/>
      <c r="X22" s="1278"/>
      <c r="Y22" s="1278"/>
      <c r="Z22" s="1278"/>
      <c r="AA22" s="1333"/>
      <c r="AB22" s="1334"/>
      <c r="AC22" s="1334"/>
      <c r="AD22" s="1334"/>
      <c r="AE22" s="1334"/>
      <c r="AF22" s="1334"/>
      <c r="AG22" s="1334"/>
      <c r="AH22" s="1334"/>
      <c r="AI22" s="1330"/>
      <c r="AJ22" s="1330"/>
      <c r="AK22" s="1330"/>
      <c r="AL22" s="1330"/>
      <c r="AM22" s="1330"/>
      <c r="AN22" s="1330"/>
      <c r="AO22" s="1330"/>
      <c r="AP22" s="1331"/>
      <c r="AQ22" s="1292"/>
      <c r="AR22" s="1293"/>
      <c r="AS22" s="1293"/>
      <c r="AT22" s="1293"/>
      <c r="AU22" s="1293"/>
      <c r="AV22" s="1294"/>
    </row>
    <row r="23" spans="1:48" s="22" customFormat="1" ht="24" customHeight="1">
      <c r="A23" s="1299">
        <v>14</v>
      </c>
      <c r="B23" s="1222"/>
      <c r="C23" s="1289"/>
      <c r="D23" s="1289"/>
      <c r="E23" s="1289"/>
      <c r="F23" s="1289"/>
      <c r="G23" s="1289"/>
      <c r="H23" s="1289"/>
      <c r="I23" s="1289"/>
      <c r="J23" s="1277" t="e">
        <f t="shared" si="0"/>
        <v>#N/A</v>
      </c>
      <c r="K23" s="1278"/>
      <c r="L23" s="1278"/>
      <c r="M23" s="1278"/>
      <c r="N23" s="1278"/>
      <c r="O23" s="1278"/>
      <c r="P23" s="1278"/>
      <c r="Q23" s="1278"/>
      <c r="R23" s="1278"/>
      <c r="S23" s="1278"/>
      <c r="T23" s="1278"/>
      <c r="U23" s="1278"/>
      <c r="V23" s="1278"/>
      <c r="W23" s="1278"/>
      <c r="X23" s="1278"/>
      <c r="Y23" s="1278"/>
      <c r="Z23" s="1278"/>
      <c r="AA23" s="1333"/>
      <c r="AB23" s="1334"/>
      <c r="AC23" s="1334"/>
      <c r="AD23" s="1334"/>
      <c r="AE23" s="1334"/>
      <c r="AF23" s="1334"/>
      <c r="AG23" s="1334"/>
      <c r="AH23" s="1334"/>
      <c r="AI23" s="1330"/>
      <c r="AJ23" s="1330"/>
      <c r="AK23" s="1330"/>
      <c r="AL23" s="1330"/>
      <c r="AM23" s="1330"/>
      <c r="AN23" s="1330"/>
      <c r="AO23" s="1330"/>
      <c r="AP23" s="1331"/>
      <c r="AQ23" s="1292"/>
      <c r="AR23" s="1293"/>
      <c r="AS23" s="1293"/>
      <c r="AT23" s="1293"/>
      <c r="AU23" s="1293"/>
      <c r="AV23" s="1294"/>
    </row>
    <row r="24" spans="1:48" s="22" customFormat="1" ht="24" customHeight="1">
      <c r="A24" s="1299">
        <v>15</v>
      </c>
      <c r="B24" s="1222"/>
      <c r="C24" s="1289"/>
      <c r="D24" s="1289"/>
      <c r="E24" s="1289"/>
      <c r="F24" s="1289"/>
      <c r="G24" s="1289"/>
      <c r="H24" s="1289"/>
      <c r="I24" s="1289"/>
      <c r="J24" s="1277" t="e">
        <f t="shared" si="0"/>
        <v>#N/A</v>
      </c>
      <c r="K24" s="1278"/>
      <c r="L24" s="1278"/>
      <c r="M24" s="1278"/>
      <c r="N24" s="1278"/>
      <c r="O24" s="1278"/>
      <c r="P24" s="1278"/>
      <c r="Q24" s="1278"/>
      <c r="R24" s="1278"/>
      <c r="S24" s="1278"/>
      <c r="T24" s="1278"/>
      <c r="U24" s="1278"/>
      <c r="V24" s="1278"/>
      <c r="W24" s="1278"/>
      <c r="X24" s="1278"/>
      <c r="Y24" s="1278"/>
      <c r="Z24" s="1278"/>
      <c r="AA24" s="1295"/>
      <c r="AB24" s="1296"/>
      <c r="AC24" s="1296"/>
      <c r="AD24" s="1296"/>
      <c r="AE24" s="1296"/>
      <c r="AF24" s="1296"/>
      <c r="AG24" s="1296"/>
      <c r="AH24" s="1296"/>
      <c r="AI24" s="1330"/>
      <c r="AJ24" s="1330"/>
      <c r="AK24" s="1330"/>
      <c r="AL24" s="1330"/>
      <c r="AM24" s="1330"/>
      <c r="AN24" s="1330"/>
      <c r="AO24" s="1330"/>
      <c r="AP24" s="1331"/>
      <c r="AQ24" s="1292"/>
      <c r="AR24" s="1293"/>
      <c r="AS24" s="1293"/>
      <c r="AT24" s="1293"/>
      <c r="AU24" s="1293"/>
      <c r="AV24" s="1294"/>
    </row>
    <row r="25" spans="1:48" s="22" customFormat="1" ht="24" customHeight="1">
      <c r="A25" s="1299">
        <v>16</v>
      </c>
      <c r="B25" s="1222"/>
      <c r="C25" s="1289"/>
      <c r="D25" s="1289"/>
      <c r="E25" s="1289"/>
      <c r="F25" s="1289"/>
      <c r="G25" s="1289"/>
      <c r="H25" s="1289"/>
      <c r="I25" s="1289"/>
      <c r="J25" s="1277" t="e">
        <f t="shared" si="0"/>
        <v>#N/A</v>
      </c>
      <c r="K25" s="1278"/>
      <c r="L25" s="1278"/>
      <c r="M25" s="1278"/>
      <c r="N25" s="1278"/>
      <c r="O25" s="1278"/>
      <c r="P25" s="1278"/>
      <c r="Q25" s="1278"/>
      <c r="R25" s="1278"/>
      <c r="S25" s="1278"/>
      <c r="T25" s="1278"/>
      <c r="U25" s="1278"/>
      <c r="V25" s="1278"/>
      <c r="W25" s="1278"/>
      <c r="X25" s="1278"/>
      <c r="Y25" s="1278"/>
      <c r="Z25" s="1278"/>
      <c r="AA25" s="1333"/>
      <c r="AB25" s="1334"/>
      <c r="AC25" s="1334"/>
      <c r="AD25" s="1334"/>
      <c r="AE25" s="1334"/>
      <c r="AF25" s="1334"/>
      <c r="AG25" s="1334"/>
      <c r="AH25" s="1334"/>
      <c r="AI25" s="1330"/>
      <c r="AJ25" s="1330"/>
      <c r="AK25" s="1330"/>
      <c r="AL25" s="1330"/>
      <c r="AM25" s="1330"/>
      <c r="AN25" s="1330"/>
      <c r="AO25" s="1330"/>
      <c r="AP25" s="1331"/>
      <c r="AQ25" s="1292"/>
      <c r="AR25" s="1293"/>
      <c r="AS25" s="1293"/>
      <c r="AT25" s="1293"/>
      <c r="AU25" s="1293"/>
      <c r="AV25" s="1294"/>
    </row>
    <row r="26" spans="1:48" s="22" customFormat="1" ht="24" customHeight="1">
      <c r="A26" s="1299">
        <v>17</v>
      </c>
      <c r="B26" s="1222"/>
      <c r="C26" s="1289"/>
      <c r="D26" s="1289"/>
      <c r="E26" s="1289"/>
      <c r="F26" s="1289"/>
      <c r="G26" s="1289"/>
      <c r="H26" s="1289"/>
      <c r="I26" s="1289"/>
      <c r="J26" s="1277" t="e">
        <f t="shared" si="0"/>
        <v>#N/A</v>
      </c>
      <c r="K26" s="1278"/>
      <c r="L26" s="1278"/>
      <c r="M26" s="1278"/>
      <c r="N26" s="1278"/>
      <c r="O26" s="1278"/>
      <c r="P26" s="1278"/>
      <c r="Q26" s="1278"/>
      <c r="R26" s="1278"/>
      <c r="S26" s="1278"/>
      <c r="T26" s="1278"/>
      <c r="U26" s="1278"/>
      <c r="V26" s="1278"/>
      <c r="W26" s="1278"/>
      <c r="X26" s="1278"/>
      <c r="Y26" s="1278"/>
      <c r="Z26" s="1278"/>
      <c r="AA26" s="1333"/>
      <c r="AB26" s="1334"/>
      <c r="AC26" s="1334"/>
      <c r="AD26" s="1334"/>
      <c r="AE26" s="1334"/>
      <c r="AF26" s="1334"/>
      <c r="AG26" s="1334"/>
      <c r="AH26" s="1334"/>
      <c r="AI26" s="1330"/>
      <c r="AJ26" s="1330"/>
      <c r="AK26" s="1330"/>
      <c r="AL26" s="1330"/>
      <c r="AM26" s="1330"/>
      <c r="AN26" s="1330"/>
      <c r="AO26" s="1330"/>
      <c r="AP26" s="1331"/>
      <c r="AQ26" s="1292"/>
      <c r="AR26" s="1293"/>
      <c r="AS26" s="1293"/>
      <c r="AT26" s="1293"/>
      <c r="AU26" s="1293"/>
      <c r="AV26" s="1294"/>
    </row>
    <row r="27" spans="1:48" s="22" customFormat="1" ht="24" customHeight="1">
      <c r="A27" s="1299">
        <v>18</v>
      </c>
      <c r="B27" s="1222"/>
      <c r="C27" s="1289"/>
      <c r="D27" s="1289"/>
      <c r="E27" s="1289"/>
      <c r="F27" s="1289"/>
      <c r="G27" s="1289"/>
      <c r="H27" s="1289"/>
      <c r="I27" s="1289"/>
      <c r="J27" s="1277" t="e">
        <f t="shared" si="0"/>
        <v>#N/A</v>
      </c>
      <c r="K27" s="1278"/>
      <c r="L27" s="1278"/>
      <c r="M27" s="1278"/>
      <c r="N27" s="1278"/>
      <c r="O27" s="1278"/>
      <c r="P27" s="1278"/>
      <c r="Q27" s="1278"/>
      <c r="R27" s="1278"/>
      <c r="S27" s="1278"/>
      <c r="T27" s="1278"/>
      <c r="U27" s="1278"/>
      <c r="V27" s="1278"/>
      <c r="W27" s="1278"/>
      <c r="X27" s="1278"/>
      <c r="Y27" s="1278"/>
      <c r="Z27" s="1278"/>
      <c r="AA27" s="1333"/>
      <c r="AB27" s="1334"/>
      <c r="AC27" s="1334"/>
      <c r="AD27" s="1334"/>
      <c r="AE27" s="1334"/>
      <c r="AF27" s="1334"/>
      <c r="AG27" s="1334"/>
      <c r="AH27" s="1334"/>
      <c r="AI27" s="1330"/>
      <c r="AJ27" s="1330"/>
      <c r="AK27" s="1330"/>
      <c r="AL27" s="1330"/>
      <c r="AM27" s="1330"/>
      <c r="AN27" s="1330"/>
      <c r="AO27" s="1330"/>
      <c r="AP27" s="1331"/>
      <c r="AQ27" s="1292"/>
      <c r="AR27" s="1293"/>
      <c r="AS27" s="1293"/>
      <c r="AT27" s="1293"/>
      <c r="AU27" s="1293"/>
      <c r="AV27" s="1294"/>
    </row>
    <row r="28" spans="1:48" s="22" customFormat="1" ht="24" customHeight="1" thickBot="1">
      <c r="A28" s="1348">
        <v>19</v>
      </c>
      <c r="B28" s="1349"/>
      <c r="C28" s="1304"/>
      <c r="D28" s="1304"/>
      <c r="E28" s="1304"/>
      <c r="F28" s="1304"/>
      <c r="G28" s="1304"/>
      <c r="H28" s="1304"/>
      <c r="I28" s="1304"/>
      <c r="J28" s="1306" t="e">
        <f t="shared" si="0"/>
        <v>#N/A</v>
      </c>
      <c r="K28" s="1307"/>
      <c r="L28" s="1307"/>
      <c r="M28" s="1307"/>
      <c r="N28" s="1307"/>
      <c r="O28" s="1307"/>
      <c r="P28" s="1307"/>
      <c r="Q28" s="1307"/>
      <c r="R28" s="1307"/>
      <c r="S28" s="1307"/>
      <c r="T28" s="1307"/>
      <c r="U28" s="1307"/>
      <c r="V28" s="1307"/>
      <c r="W28" s="1307"/>
      <c r="X28" s="1307"/>
      <c r="Y28" s="1307"/>
      <c r="Z28" s="1307"/>
      <c r="AA28" s="1343"/>
      <c r="AB28" s="1344"/>
      <c r="AC28" s="1344"/>
      <c r="AD28" s="1344"/>
      <c r="AE28" s="1344"/>
      <c r="AF28" s="1344"/>
      <c r="AG28" s="1344"/>
      <c r="AH28" s="1344"/>
      <c r="AI28" s="1335"/>
      <c r="AJ28" s="1335"/>
      <c r="AK28" s="1335"/>
      <c r="AL28" s="1335"/>
      <c r="AM28" s="1335"/>
      <c r="AN28" s="1335"/>
      <c r="AO28" s="1335"/>
      <c r="AP28" s="1336"/>
      <c r="AQ28" s="1345"/>
      <c r="AR28" s="1346"/>
      <c r="AS28" s="1346"/>
      <c r="AT28" s="1346"/>
      <c r="AU28" s="1346"/>
      <c r="AV28" s="1347"/>
    </row>
    <row r="29" spans="1:48" s="22" customFormat="1" ht="24" customHeight="1">
      <c r="A29" s="1337" t="s">
        <v>84</v>
      </c>
      <c r="B29" s="1338"/>
      <c r="C29" s="1338"/>
      <c r="D29" s="1338"/>
      <c r="E29" s="1338"/>
      <c r="F29" s="1338"/>
      <c r="G29" s="1338"/>
      <c r="H29" s="1338"/>
      <c r="I29" s="1338"/>
      <c r="J29" s="1308"/>
      <c r="K29" s="1309"/>
      <c r="L29" s="1309"/>
      <c r="M29" s="1309"/>
      <c r="N29" s="1309"/>
      <c r="O29" s="1309"/>
      <c r="P29" s="1309"/>
      <c r="Q29" s="1309"/>
      <c r="R29" s="1309"/>
      <c r="S29" s="1309"/>
      <c r="T29" s="1309"/>
      <c r="U29" s="1309"/>
      <c r="V29" s="1309"/>
      <c r="W29" s="1309"/>
      <c r="X29" s="1309"/>
      <c r="Y29" s="1309"/>
      <c r="Z29" s="1310"/>
      <c r="AA29" s="1342"/>
      <c r="AB29" s="1342"/>
      <c r="AC29" s="1342"/>
      <c r="AD29" s="1342"/>
      <c r="AE29" s="1342"/>
      <c r="AF29" s="1342"/>
      <c r="AG29" s="1342"/>
      <c r="AH29" s="1342"/>
      <c r="AI29" s="1305">
        <f>SUM(AI10:AP28)</f>
        <v>0</v>
      </c>
      <c r="AJ29" s="1305"/>
      <c r="AK29" s="1305"/>
      <c r="AL29" s="1305"/>
      <c r="AM29" s="1305"/>
      <c r="AN29" s="1305"/>
      <c r="AO29" s="1305"/>
      <c r="AP29" s="1305"/>
      <c r="AQ29" s="1339"/>
      <c r="AR29" s="1340"/>
      <c r="AS29" s="1340"/>
      <c r="AT29" s="1340"/>
      <c r="AU29" s="1340"/>
      <c r="AV29" s="1341"/>
    </row>
    <row r="30" spans="1:48" s="56" customFormat="1" ht="17.100000000000001" customHeight="1">
      <c r="A30" s="1279" t="s">
        <v>114</v>
      </c>
      <c r="B30" s="1279"/>
      <c r="C30" s="1279"/>
      <c r="D30" s="1279"/>
      <c r="E30" s="1279"/>
      <c r="F30" s="1279"/>
      <c r="G30" s="1279"/>
      <c r="H30" s="1279"/>
      <c r="I30" s="1279"/>
      <c r="J30" s="1279"/>
      <c r="K30" s="1279"/>
      <c r="L30" s="1279"/>
      <c r="M30" s="1279"/>
      <c r="N30" s="1279"/>
      <c r="O30" s="1279"/>
      <c r="P30" s="1279"/>
      <c r="Q30" s="1279"/>
      <c r="R30" s="1279"/>
      <c r="S30" s="1279"/>
      <c r="T30" s="1279"/>
      <c r="U30" s="1279"/>
      <c r="V30" s="1279"/>
      <c r="W30" s="1279"/>
      <c r="X30" s="1279"/>
      <c r="Y30" s="1279"/>
      <c r="Z30" s="1279"/>
      <c r="AA30" s="1279"/>
      <c r="AB30" s="1279"/>
      <c r="AC30" s="1279"/>
      <c r="AD30" s="1279"/>
      <c r="AE30" s="1279"/>
      <c r="AF30" s="1279"/>
      <c r="AG30" s="1279"/>
      <c r="AH30" s="1279"/>
      <c r="AI30" s="1279"/>
      <c r="AJ30" s="1279"/>
      <c r="AK30" s="1279"/>
      <c r="AL30" s="1279"/>
      <c r="AM30" s="1279"/>
      <c r="AN30" s="1279"/>
      <c r="AO30" s="1279"/>
      <c r="AP30" s="1279"/>
      <c r="AQ30" s="1279"/>
      <c r="AR30" s="1279"/>
      <c r="AS30" s="1279"/>
      <c r="AT30" s="1279"/>
      <c r="AU30" s="1279"/>
      <c r="AV30" s="1279"/>
    </row>
    <row r="32" spans="1:48" s="1" customFormat="1" ht="18" customHeight="1">
      <c r="A32" s="1214" t="s">
        <v>1273</v>
      </c>
      <c r="B32" s="1215"/>
      <c r="C32" s="1215"/>
      <c r="D32" s="1215"/>
      <c r="E32" s="1215"/>
      <c r="F32" s="1215"/>
      <c r="G32" s="1215"/>
      <c r="H32" s="1215"/>
      <c r="I32" s="1215"/>
      <c r="J32" s="1215"/>
      <c r="K32" s="1215"/>
      <c r="L32" s="1216" t="s">
        <v>18</v>
      </c>
      <c r="M32" s="1216"/>
      <c r="N32" s="1216"/>
      <c r="O32" s="1216"/>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8"/>
      <c r="AQ32" s="8"/>
      <c r="AR32" s="8"/>
      <c r="AS32" s="8"/>
      <c r="AT32" s="8"/>
      <c r="AU32" s="2"/>
    </row>
  </sheetData>
  <protectedRanges>
    <protectedRange sqref="C10:I28 P10:AV28 J12:O28 J11:N11 J10:N10" name="범위1"/>
    <protectedRange sqref="AQ4:AQ5 N4:O5 Q5" name="범위1_1_2"/>
  </protectedRanges>
  <mergeCells count="144">
    <mergeCell ref="A32:K32"/>
    <mergeCell ref="L32:O32"/>
    <mergeCell ref="AQ26:AV26"/>
    <mergeCell ref="A25:B25"/>
    <mergeCell ref="C25:I25"/>
    <mergeCell ref="AI28:AP28"/>
    <mergeCell ref="A30:AV30"/>
    <mergeCell ref="A27:B27"/>
    <mergeCell ref="C27:I27"/>
    <mergeCell ref="AA27:AH27"/>
    <mergeCell ref="A29:I29"/>
    <mergeCell ref="AQ25:AV25"/>
    <mergeCell ref="AI26:AP26"/>
    <mergeCell ref="A26:B26"/>
    <mergeCell ref="C26:I26"/>
    <mergeCell ref="AA26:AH26"/>
    <mergeCell ref="AI25:AP25"/>
    <mergeCell ref="AQ29:AV29"/>
    <mergeCell ref="AA29:AH29"/>
    <mergeCell ref="AA28:AH28"/>
    <mergeCell ref="AQ27:AV27"/>
    <mergeCell ref="AI27:AP27"/>
    <mergeCell ref="AQ28:AV28"/>
    <mergeCell ref="A28:B28"/>
    <mergeCell ref="AQ12:AV12"/>
    <mergeCell ref="AQ13:AV13"/>
    <mergeCell ref="AI18:AP18"/>
    <mergeCell ref="A21:B21"/>
    <mergeCell ref="C21:I21"/>
    <mergeCell ref="C18:I18"/>
    <mergeCell ref="A18:B18"/>
    <mergeCell ref="A15:B15"/>
    <mergeCell ref="C15:I15"/>
    <mergeCell ref="A19:B19"/>
    <mergeCell ref="C19:I19"/>
    <mergeCell ref="A16:B16"/>
    <mergeCell ref="C16:I16"/>
    <mergeCell ref="A13:B13"/>
    <mergeCell ref="A17:B17"/>
    <mergeCell ref="C17:I17"/>
    <mergeCell ref="C13:I13"/>
    <mergeCell ref="C14:I14"/>
    <mergeCell ref="A14:B14"/>
    <mergeCell ref="A12:B12"/>
    <mergeCell ref="C12:I12"/>
    <mergeCell ref="J14:Z14"/>
    <mergeCell ref="J13:Z13"/>
    <mergeCell ref="J12:Z12"/>
    <mergeCell ref="J17:Z17"/>
    <mergeCell ref="J16:Z16"/>
    <mergeCell ref="J15:Z15"/>
    <mergeCell ref="AQ15:AV15"/>
    <mergeCell ref="AQ24:AV24"/>
    <mergeCell ref="AI20:AP20"/>
    <mergeCell ref="AA12:AH12"/>
    <mergeCell ref="AQ18:AV18"/>
    <mergeCell ref="AQ19:AV19"/>
    <mergeCell ref="AI16:AP16"/>
    <mergeCell ref="AQ16:AV16"/>
    <mergeCell ref="AQ21:AV21"/>
    <mergeCell ref="AI24:AP24"/>
    <mergeCell ref="AQ23:AV23"/>
    <mergeCell ref="AA23:AH23"/>
    <mergeCell ref="AI23:AP23"/>
    <mergeCell ref="AA17:AH17"/>
    <mergeCell ref="AI17:AP17"/>
    <mergeCell ref="AQ17:AV17"/>
    <mergeCell ref="AQ20:AV20"/>
    <mergeCell ref="AQ22:AV22"/>
    <mergeCell ref="AA20:AH20"/>
    <mergeCell ref="AQ14:AV14"/>
    <mergeCell ref="AI12:AP12"/>
    <mergeCell ref="AA13:AH13"/>
    <mergeCell ref="AA21:AH21"/>
    <mergeCell ref="AI13:AP13"/>
    <mergeCell ref="AI14:AP14"/>
    <mergeCell ref="AA14:AH14"/>
    <mergeCell ref="AA18:AH18"/>
    <mergeCell ref="AA15:AH15"/>
    <mergeCell ref="AI15:AP15"/>
    <mergeCell ref="AA16:AH16"/>
    <mergeCell ref="AA19:AH19"/>
    <mergeCell ref="AI19:AP19"/>
    <mergeCell ref="A23:B23"/>
    <mergeCell ref="C23:I23"/>
    <mergeCell ref="A20:B20"/>
    <mergeCell ref="C20:I20"/>
    <mergeCell ref="AI22:AP22"/>
    <mergeCell ref="C24:I24"/>
    <mergeCell ref="AA25:AH25"/>
    <mergeCell ref="A24:B24"/>
    <mergeCell ref="AA24:AH24"/>
    <mergeCell ref="AI21:AP21"/>
    <mergeCell ref="A22:B22"/>
    <mergeCell ref="C22:I22"/>
    <mergeCell ref="AA22:AH22"/>
    <mergeCell ref="C28:I28"/>
    <mergeCell ref="AI29:AP29"/>
    <mergeCell ref="J28:Z28"/>
    <mergeCell ref="J27:Z27"/>
    <mergeCell ref="J29:Z29"/>
    <mergeCell ref="A1:AV1"/>
    <mergeCell ref="A8:B9"/>
    <mergeCell ref="C8:I9"/>
    <mergeCell ref="AQ8:AV9"/>
    <mergeCell ref="J8:AP8"/>
    <mergeCell ref="A7:AV7"/>
    <mergeCell ref="AJ3:AN3"/>
    <mergeCell ref="AP3:AV3"/>
    <mergeCell ref="AC3:AI3"/>
    <mergeCell ref="A5:G5"/>
    <mergeCell ref="H5:AV5"/>
    <mergeCell ref="A3:G3"/>
    <mergeCell ref="H3:V3"/>
    <mergeCell ref="A4:G4"/>
    <mergeCell ref="H4:V4"/>
    <mergeCell ref="W4:AB4"/>
    <mergeCell ref="AC4:AV4"/>
    <mergeCell ref="AI11:AP11"/>
    <mergeCell ref="AA9:AH9"/>
    <mergeCell ref="A6:AV6"/>
    <mergeCell ref="AI9:AP9"/>
    <mergeCell ref="AQ10:AV10"/>
    <mergeCell ref="AA10:AH10"/>
    <mergeCell ref="W3:AB3"/>
    <mergeCell ref="C10:I10"/>
    <mergeCell ref="C11:I11"/>
    <mergeCell ref="AI10:AP10"/>
    <mergeCell ref="AQ11:AV11"/>
    <mergeCell ref="AA11:AH11"/>
    <mergeCell ref="A10:B10"/>
    <mergeCell ref="A11:B11"/>
    <mergeCell ref="J9:Z9"/>
    <mergeCell ref="J11:Z11"/>
    <mergeCell ref="J10:Z10"/>
    <mergeCell ref="J26:Z26"/>
    <mergeCell ref="J25:Z25"/>
    <mergeCell ref="J24:Z24"/>
    <mergeCell ref="J23:Z23"/>
    <mergeCell ref="J22:Z22"/>
    <mergeCell ref="J21:Z21"/>
    <mergeCell ref="J20:Z20"/>
    <mergeCell ref="J19:Z19"/>
    <mergeCell ref="J18:Z18"/>
  </mergeCells>
  <phoneticPr fontId="14" type="noConversion"/>
  <dataValidations count="1">
    <dataValidation type="list" errorStyle="information" allowBlank="1" showInputMessage="1" showErrorMessage="1" error="목록에 없을 경우 수기로 기재" sqref="C10:I28">
      <formula1>"인건비,연구시설장비비,연구재료비,연구활동비,연구수당"</formula1>
    </dataValidation>
  </dataValidations>
  <printOptions horizontalCentered="1"/>
  <pageMargins left="0.19685039370078741" right="0.19685039370078741" top="0.78740157480314965" bottom="0.39370078740157483" header="0.39370078740157483" footer="0.19685039370078741"/>
  <pageSetup paperSize="9" scale="90" orientation="portrait" errors="blank" r:id="rId1"/>
  <headerFooter alignWithMargins="0">
    <oddFooter>&amp;C&amp;"맑은 고딕,보통"&amp;9&amp;P /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V41"/>
  <sheetViews>
    <sheetView zoomScaleNormal="100" workbookViewId="0">
      <selection activeCell="A3" sqref="A3:G3"/>
    </sheetView>
  </sheetViews>
  <sheetFormatPr defaultColWidth="1.77734375" defaultRowHeight="18" customHeight="1"/>
  <cols>
    <col min="1" max="16384" width="1.77734375" style="8"/>
  </cols>
  <sheetData>
    <row r="1" spans="1:48" s="12" customFormat="1" ht="31.5">
      <c r="A1" s="1311" t="s">
        <v>29</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AK1" s="1311"/>
      <c r="AL1" s="1311"/>
      <c r="AM1" s="1311"/>
      <c r="AN1" s="1311"/>
      <c r="AO1" s="1311"/>
      <c r="AP1" s="1311"/>
      <c r="AQ1" s="1311"/>
      <c r="AR1" s="1311"/>
      <c r="AS1" s="1311"/>
      <c r="AT1" s="1311"/>
      <c r="AU1" s="1311"/>
      <c r="AV1" s="1311"/>
    </row>
    <row r="3" spans="1:48" s="86" customFormat="1" ht="18" customHeight="1">
      <c r="A3" s="1287" t="s">
        <v>81</v>
      </c>
      <c r="B3" s="1287"/>
      <c r="C3" s="1287"/>
      <c r="D3" s="1287"/>
      <c r="E3" s="1287"/>
      <c r="F3" s="1287"/>
      <c r="G3" s="1327"/>
      <c r="H3" s="1287">
        <f>'1'!$H$3:$V$3</f>
        <v>0</v>
      </c>
      <c r="I3" s="1287"/>
      <c r="J3" s="1287"/>
      <c r="K3" s="1287"/>
      <c r="L3" s="1287"/>
      <c r="M3" s="1287"/>
      <c r="N3" s="1287"/>
      <c r="O3" s="1287"/>
      <c r="P3" s="1287"/>
      <c r="Q3" s="1287"/>
      <c r="R3" s="1287"/>
      <c r="S3" s="1287"/>
      <c r="T3" s="1287"/>
      <c r="U3" s="1287"/>
      <c r="V3" s="1287"/>
      <c r="W3" s="1287" t="s">
        <v>775</v>
      </c>
      <c r="X3" s="1287"/>
      <c r="Y3" s="1287"/>
      <c r="Z3" s="1287"/>
      <c r="AA3" s="1287"/>
      <c r="AB3" s="1287"/>
      <c r="AC3" s="1287">
        <f>'1'!$AC$3:$AI$3</f>
        <v>0</v>
      </c>
      <c r="AD3" s="1287"/>
      <c r="AE3" s="1287"/>
      <c r="AF3" s="1287"/>
      <c r="AG3" s="1287"/>
      <c r="AH3" s="1287"/>
      <c r="AI3" s="1287"/>
      <c r="AJ3" s="1287" t="s">
        <v>27</v>
      </c>
      <c r="AK3" s="1327"/>
      <c r="AL3" s="1327"/>
      <c r="AM3" s="1327"/>
      <c r="AN3" s="1327"/>
      <c r="AO3" s="297" t="s">
        <v>80</v>
      </c>
      <c r="AP3" s="1328">
        <f>'1'!$AP$3:$AV$3</f>
        <v>0</v>
      </c>
      <c r="AQ3" s="1327"/>
      <c r="AR3" s="1327"/>
      <c r="AS3" s="1327"/>
      <c r="AT3" s="1327"/>
      <c r="AU3" s="1327"/>
      <c r="AV3" s="1327"/>
    </row>
    <row r="4" spans="1:48" s="87" customFormat="1" ht="18" customHeight="1">
      <c r="A4" s="1287" t="s">
        <v>82</v>
      </c>
      <c r="B4" s="1287"/>
      <c r="C4" s="1287"/>
      <c r="D4" s="1287"/>
      <c r="E4" s="1287"/>
      <c r="F4" s="1287"/>
      <c r="G4" s="1327"/>
      <c r="H4" s="1287">
        <f>'1'!$H$4:$Y$4</f>
        <v>0</v>
      </c>
      <c r="I4" s="1287"/>
      <c r="J4" s="1287"/>
      <c r="K4" s="1287"/>
      <c r="L4" s="1287"/>
      <c r="M4" s="1287"/>
      <c r="N4" s="1287"/>
      <c r="O4" s="1287"/>
      <c r="P4" s="1287"/>
      <c r="Q4" s="1287"/>
      <c r="R4" s="1287"/>
      <c r="S4" s="1287"/>
      <c r="T4" s="1287"/>
      <c r="U4" s="1287"/>
      <c r="V4" s="1287"/>
      <c r="W4" s="1287" t="s">
        <v>83</v>
      </c>
      <c r="X4" s="1287"/>
      <c r="Y4" s="1287"/>
      <c r="Z4" s="1287"/>
      <c r="AA4" s="1287"/>
      <c r="AB4" s="1287"/>
      <c r="AC4" s="1287">
        <f>'1'!$AC$4:$AV$4</f>
        <v>0</v>
      </c>
      <c r="AD4" s="1287"/>
      <c r="AE4" s="1287"/>
      <c r="AF4" s="1287"/>
      <c r="AG4" s="1287"/>
      <c r="AH4" s="1287"/>
      <c r="AI4" s="1287"/>
      <c r="AJ4" s="1327"/>
      <c r="AK4" s="1327"/>
      <c r="AL4" s="1327"/>
      <c r="AM4" s="1327"/>
      <c r="AN4" s="1327"/>
      <c r="AO4" s="1327"/>
      <c r="AP4" s="1327"/>
      <c r="AQ4" s="1327"/>
      <c r="AR4" s="1327"/>
      <c r="AS4" s="1327"/>
      <c r="AT4" s="1327"/>
      <c r="AU4" s="1327"/>
      <c r="AV4" s="1327"/>
    </row>
    <row r="5" spans="1:48" s="87" customFormat="1" ht="18" customHeight="1">
      <c r="A5" s="1287" t="s">
        <v>79</v>
      </c>
      <c r="B5" s="1287"/>
      <c r="C5" s="1287"/>
      <c r="D5" s="1287"/>
      <c r="E5" s="1287"/>
      <c r="F5" s="1287"/>
      <c r="G5" s="1327"/>
      <c r="H5" s="1287">
        <f>'1'!$H$5:$AV$5</f>
        <v>0</v>
      </c>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row>
    <row r="6" spans="1:48" s="28" customFormat="1" ht="18" customHeight="1">
      <c r="A6" s="1260" t="s">
        <v>1437</v>
      </c>
      <c r="B6" s="1260"/>
      <c r="C6" s="1260"/>
      <c r="D6" s="1260"/>
      <c r="E6" s="1260"/>
      <c r="F6" s="1260"/>
      <c r="G6" s="1260"/>
      <c r="H6" s="1351"/>
      <c r="I6" s="1352"/>
      <c r="J6" s="1352"/>
      <c r="K6" s="1352"/>
      <c r="L6" s="1352"/>
      <c r="M6" s="1352"/>
      <c r="N6" s="1352"/>
      <c r="O6" s="1352"/>
      <c r="P6" s="1352"/>
      <c r="Q6" s="1352"/>
      <c r="R6" s="1352"/>
      <c r="S6" s="1352"/>
      <c r="T6" s="1352"/>
      <c r="U6" s="1352"/>
      <c r="V6" s="1352"/>
      <c r="W6" s="1273" t="s">
        <v>85</v>
      </c>
      <c r="X6" s="1273"/>
      <c r="Y6" s="1273"/>
      <c r="Z6" s="1273"/>
      <c r="AA6" s="1273"/>
      <c r="AB6" s="1273"/>
      <c r="AC6" s="1350"/>
      <c r="AD6" s="1350"/>
      <c r="AE6" s="1350"/>
      <c r="AF6" s="1350"/>
      <c r="AG6" s="1350"/>
      <c r="AH6" s="1350"/>
      <c r="AI6" s="1350"/>
      <c r="AJ6" s="1350"/>
      <c r="AK6" s="1350"/>
      <c r="AL6" s="1350"/>
      <c r="AM6" s="1350"/>
      <c r="AN6" s="1350"/>
      <c r="AO6" s="1350"/>
      <c r="AP6" s="1350"/>
      <c r="AQ6" s="1350"/>
      <c r="AR6" s="1350"/>
      <c r="AS6" s="1350"/>
      <c r="AT6" s="1350"/>
      <c r="AU6" s="1350"/>
      <c r="AV6" s="1350"/>
    </row>
    <row r="7" spans="1:48" s="12" customFormat="1" ht="7.5" customHeight="1">
      <c r="A7" s="35"/>
      <c r="B7" s="35"/>
      <c r="C7" s="35"/>
      <c r="D7" s="35"/>
      <c r="E7" s="35"/>
      <c r="F7" s="35"/>
      <c r="G7" s="35"/>
      <c r="H7" s="35"/>
      <c r="I7" s="35"/>
      <c r="J7" s="35"/>
      <c r="K7" s="35"/>
      <c r="L7" s="35"/>
      <c r="M7" s="35"/>
      <c r="N7" s="35"/>
      <c r="O7" s="35"/>
      <c r="P7" s="35"/>
      <c r="Q7" s="35"/>
      <c r="R7" s="35"/>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row>
    <row r="8" spans="1:48" s="12" customFormat="1" ht="7.5" customHeight="1">
      <c r="A8" s="57"/>
      <c r="B8" s="57"/>
      <c r="C8" s="57"/>
      <c r="D8" s="57"/>
      <c r="E8" s="57"/>
      <c r="F8" s="57"/>
      <c r="G8" s="57"/>
      <c r="H8" s="57"/>
      <c r="I8" s="57"/>
      <c r="J8" s="57"/>
      <c r="K8" s="57"/>
      <c r="L8" s="57"/>
      <c r="M8" s="57"/>
      <c r="N8" s="57"/>
      <c r="O8" s="57"/>
      <c r="P8" s="57"/>
      <c r="Q8" s="57"/>
      <c r="R8" s="57"/>
    </row>
    <row r="9" spans="1:48" ht="18" customHeight="1">
      <c r="A9" s="1355" t="s">
        <v>60</v>
      </c>
      <c r="B9" s="1355"/>
      <c r="C9" s="1355"/>
      <c r="D9" s="1355"/>
      <c r="E9" s="1355"/>
      <c r="F9" s="1355"/>
      <c r="G9" s="1355"/>
      <c r="H9" s="1355"/>
      <c r="I9" s="1355"/>
      <c r="J9" s="1355"/>
      <c r="K9" s="1355"/>
      <c r="L9" s="1355"/>
      <c r="M9" s="1355"/>
      <c r="N9" s="1355"/>
      <c r="O9" s="1355"/>
      <c r="P9" s="1355"/>
      <c r="Q9" s="1355"/>
      <c r="R9" s="1355"/>
      <c r="S9" s="1355"/>
      <c r="T9" s="1355"/>
      <c r="U9" s="1355"/>
      <c r="V9" s="1355"/>
      <c r="W9" s="1355"/>
      <c r="X9" s="1355"/>
      <c r="Y9" s="1355"/>
      <c r="Z9" s="1355"/>
      <c r="AA9" s="1355"/>
      <c r="AB9" s="1355"/>
      <c r="AC9" s="1355"/>
      <c r="AD9" s="1355"/>
      <c r="AE9" s="1355"/>
      <c r="AF9" s="1355"/>
      <c r="AG9" s="1355"/>
      <c r="AH9" s="1355"/>
      <c r="AI9" s="1355"/>
      <c r="AJ9" s="1355"/>
      <c r="AK9" s="1355"/>
      <c r="AL9" s="1355"/>
      <c r="AM9" s="1355"/>
      <c r="AN9" s="1355"/>
      <c r="AO9" s="1355"/>
      <c r="AP9" s="1355"/>
      <c r="AQ9" s="1355"/>
      <c r="AR9" s="1355"/>
      <c r="AS9" s="1355"/>
      <c r="AT9" s="1355"/>
      <c r="AU9" s="1355"/>
      <c r="AV9" s="1355"/>
    </row>
    <row r="10" spans="1:48" ht="18" customHeight="1">
      <c r="A10" s="1356" t="s">
        <v>77</v>
      </c>
      <c r="B10" s="1356"/>
      <c r="C10" s="1356"/>
      <c r="D10" s="1356"/>
      <c r="E10" s="1356"/>
      <c r="F10" s="1356"/>
      <c r="G10" s="1356"/>
      <c r="H10" s="1356"/>
      <c r="I10" s="1356"/>
      <c r="J10" s="1356"/>
      <c r="K10" s="1356"/>
      <c r="L10" s="1356"/>
      <c r="M10" s="1356"/>
      <c r="N10" s="1356"/>
      <c r="O10" s="1356"/>
      <c r="P10" s="1356"/>
      <c r="Q10" s="1356"/>
      <c r="R10" s="1356"/>
      <c r="S10" s="1356"/>
      <c r="T10" s="1356"/>
      <c r="U10" s="1356"/>
      <c r="V10" s="1356"/>
      <c r="W10" s="1356"/>
      <c r="X10" s="1356"/>
      <c r="Y10" s="1356"/>
      <c r="Z10" s="1356"/>
      <c r="AA10" s="1356"/>
      <c r="AB10" s="1356"/>
      <c r="AC10" s="1356"/>
      <c r="AD10" s="1356"/>
      <c r="AE10" s="1356"/>
      <c r="AF10" s="1356"/>
      <c r="AG10" s="1356"/>
      <c r="AH10" s="1356"/>
      <c r="AI10" s="1356"/>
      <c r="AJ10" s="1356"/>
      <c r="AK10" s="1356"/>
      <c r="AL10" s="1356"/>
      <c r="AM10" s="1356"/>
      <c r="AN10" s="1356"/>
      <c r="AO10" s="1356"/>
      <c r="AP10" s="1356"/>
      <c r="AQ10" s="1356"/>
      <c r="AR10" s="1356"/>
      <c r="AS10" s="1356"/>
      <c r="AT10" s="1356"/>
      <c r="AU10" s="1356"/>
      <c r="AV10" s="1356"/>
    </row>
    <row r="11" spans="1:48" ht="18" customHeight="1">
      <c r="A11" s="1353"/>
      <c r="B11" s="1354"/>
      <c r="C11" s="1354"/>
      <c r="D11" s="1354"/>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54"/>
      <c r="AC11" s="1354"/>
      <c r="AD11" s="1354"/>
      <c r="AE11" s="1354"/>
      <c r="AF11" s="1354"/>
      <c r="AG11" s="1354"/>
      <c r="AH11" s="1354"/>
      <c r="AI11" s="1354"/>
      <c r="AJ11" s="1354"/>
      <c r="AK11" s="1354"/>
      <c r="AL11" s="1354"/>
      <c r="AM11" s="1354"/>
      <c r="AN11" s="1354"/>
      <c r="AO11" s="1354"/>
      <c r="AP11" s="1354"/>
      <c r="AQ11" s="1354"/>
      <c r="AR11" s="1354"/>
      <c r="AS11" s="1354"/>
      <c r="AT11" s="1354"/>
      <c r="AU11" s="1354"/>
      <c r="AV11" s="1354"/>
    </row>
    <row r="12" spans="1:48" ht="18" customHeight="1">
      <c r="A12" s="1354"/>
      <c r="B12" s="1354"/>
      <c r="C12" s="1354"/>
      <c r="D12" s="1354"/>
      <c r="E12" s="1354"/>
      <c r="F12" s="1354"/>
      <c r="G12" s="1354"/>
      <c r="H12" s="1354"/>
      <c r="I12" s="1354"/>
      <c r="J12" s="1354"/>
      <c r="K12" s="1354"/>
      <c r="L12" s="1354"/>
      <c r="M12" s="1354"/>
      <c r="N12" s="1354"/>
      <c r="O12" s="1354"/>
      <c r="P12" s="1354"/>
      <c r="Q12" s="1354"/>
      <c r="R12" s="1354"/>
      <c r="S12" s="1354"/>
      <c r="T12" s="1354"/>
      <c r="U12" s="1354"/>
      <c r="V12" s="1354"/>
      <c r="W12" s="1354"/>
      <c r="X12" s="1354"/>
      <c r="Y12" s="1354"/>
      <c r="Z12" s="1354"/>
      <c r="AA12" s="1354"/>
      <c r="AB12" s="1354"/>
      <c r="AC12" s="1354"/>
      <c r="AD12" s="1354"/>
      <c r="AE12" s="1354"/>
      <c r="AF12" s="1354"/>
      <c r="AG12" s="1354"/>
      <c r="AH12" s="1354"/>
      <c r="AI12" s="1354"/>
      <c r="AJ12" s="1354"/>
      <c r="AK12" s="1354"/>
      <c r="AL12" s="1354"/>
      <c r="AM12" s="1354"/>
      <c r="AN12" s="1354"/>
      <c r="AO12" s="1354"/>
      <c r="AP12" s="1354"/>
      <c r="AQ12" s="1354"/>
      <c r="AR12" s="1354"/>
      <c r="AS12" s="1354"/>
      <c r="AT12" s="1354"/>
      <c r="AU12" s="1354"/>
      <c r="AV12" s="1354"/>
    </row>
    <row r="13" spans="1:48" ht="18" customHeight="1">
      <c r="A13" s="1354"/>
      <c r="B13" s="1354"/>
      <c r="C13" s="1354"/>
      <c r="D13" s="1354"/>
      <c r="E13" s="1354"/>
      <c r="F13" s="1354"/>
      <c r="G13" s="1354"/>
      <c r="H13" s="1354"/>
      <c r="I13" s="1354"/>
      <c r="J13" s="1354"/>
      <c r="K13" s="1354"/>
      <c r="L13" s="1354"/>
      <c r="M13" s="1354"/>
      <c r="N13" s="1354"/>
      <c r="O13" s="1354"/>
      <c r="P13" s="1354"/>
      <c r="Q13" s="1354"/>
      <c r="R13" s="1354"/>
      <c r="S13" s="1354"/>
      <c r="T13" s="1354"/>
      <c r="U13" s="1354"/>
      <c r="V13" s="1354"/>
      <c r="W13" s="1354"/>
      <c r="X13" s="1354"/>
      <c r="Y13" s="1354"/>
      <c r="Z13" s="1354"/>
      <c r="AA13" s="1354"/>
      <c r="AB13" s="1354"/>
      <c r="AC13" s="1354"/>
      <c r="AD13" s="1354"/>
      <c r="AE13" s="1354"/>
      <c r="AF13" s="1354"/>
      <c r="AG13" s="1354"/>
      <c r="AH13" s="1354"/>
      <c r="AI13" s="1354"/>
      <c r="AJ13" s="1354"/>
      <c r="AK13" s="1354"/>
      <c r="AL13" s="1354"/>
      <c r="AM13" s="1354"/>
      <c r="AN13" s="1354"/>
      <c r="AO13" s="1354"/>
      <c r="AP13" s="1354"/>
      <c r="AQ13" s="1354"/>
      <c r="AR13" s="1354"/>
      <c r="AS13" s="1354"/>
      <c r="AT13" s="1354"/>
      <c r="AU13" s="1354"/>
      <c r="AV13" s="1354"/>
    </row>
    <row r="14" spans="1:48" ht="18" customHeight="1">
      <c r="A14" s="1354"/>
      <c r="B14" s="1354"/>
      <c r="C14" s="1354"/>
      <c r="D14" s="1354"/>
      <c r="E14" s="1354"/>
      <c r="F14" s="1354"/>
      <c r="G14" s="1354"/>
      <c r="H14" s="1354"/>
      <c r="I14" s="1354"/>
      <c r="J14" s="1354"/>
      <c r="K14" s="1354"/>
      <c r="L14" s="1354"/>
      <c r="M14" s="1354"/>
      <c r="N14" s="1354"/>
      <c r="O14" s="1354"/>
      <c r="P14" s="1354"/>
      <c r="Q14" s="1354"/>
      <c r="R14" s="1354"/>
      <c r="S14" s="1354"/>
      <c r="T14" s="1354"/>
      <c r="U14" s="1354"/>
      <c r="V14" s="1354"/>
      <c r="W14" s="1354"/>
      <c r="X14" s="1354"/>
      <c r="Y14" s="1354"/>
      <c r="Z14" s="1354"/>
      <c r="AA14" s="1354"/>
      <c r="AB14" s="1354"/>
      <c r="AC14" s="1354"/>
      <c r="AD14" s="1354"/>
      <c r="AE14" s="1354"/>
      <c r="AF14" s="1354"/>
      <c r="AG14" s="1354"/>
      <c r="AH14" s="1354"/>
      <c r="AI14" s="1354"/>
      <c r="AJ14" s="1354"/>
      <c r="AK14" s="1354"/>
      <c r="AL14" s="1354"/>
      <c r="AM14" s="1354"/>
      <c r="AN14" s="1354"/>
      <c r="AO14" s="1354"/>
      <c r="AP14" s="1354"/>
      <c r="AQ14" s="1354"/>
      <c r="AR14" s="1354"/>
      <c r="AS14" s="1354"/>
      <c r="AT14" s="1354"/>
      <c r="AU14" s="1354"/>
      <c r="AV14" s="1354"/>
    </row>
    <row r="15" spans="1:48" ht="18" customHeight="1">
      <c r="A15" s="1354"/>
      <c r="B15" s="1354"/>
      <c r="C15" s="1354"/>
      <c r="D15" s="1354"/>
      <c r="E15" s="1354"/>
      <c r="F15" s="1354"/>
      <c r="G15" s="1354"/>
      <c r="H15" s="1354"/>
      <c r="I15" s="1354"/>
      <c r="J15" s="1354"/>
      <c r="K15" s="1354"/>
      <c r="L15" s="1354"/>
      <c r="M15" s="1354"/>
      <c r="N15" s="1354"/>
      <c r="O15" s="1354"/>
      <c r="P15" s="1354"/>
      <c r="Q15" s="1354"/>
      <c r="R15" s="1354"/>
      <c r="S15" s="1354"/>
      <c r="T15" s="1354"/>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V15" s="1354"/>
    </row>
    <row r="16" spans="1:48" ht="18" customHeight="1">
      <c r="A16" s="1354"/>
      <c r="B16" s="1354"/>
      <c r="C16" s="1354"/>
      <c r="D16" s="1354"/>
      <c r="E16" s="1354"/>
      <c r="F16" s="1354"/>
      <c r="G16" s="1354"/>
      <c r="H16" s="1354"/>
      <c r="I16" s="1354"/>
      <c r="J16" s="1354"/>
      <c r="K16" s="1354"/>
      <c r="L16" s="1354"/>
      <c r="M16" s="1354"/>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row>
    <row r="17" spans="1:48" ht="18" customHeight="1">
      <c r="A17" s="1354"/>
      <c r="B17" s="1354"/>
      <c r="C17" s="1354"/>
      <c r="D17" s="1354"/>
      <c r="E17" s="1354"/>
      <c r="F17" s="1354"/>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row>
    <row r="18" spans="1:48" ht="18" customHeight="1">
      <c r="A18" s="1354"/>
      <c r="B18" s="1354"/>
      <c r="C18" s="1354"/>
      <c r="D18" s="1354"/>
      <c r="E18" s="1354"/>
      <c r="F18" s="1354"/>
      <c r="G18" s="1354"/>
      <c r="H18" s="1354"/>
      <c r="I18" s="1354"/>
      <c r="J18" s="1354"/>
      <c r="K18" s="1354"/>
      <c r="L18" s="1354"/>
      <c r="M18" s="1354"/>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row>
    <row r="19" spans="1:48" ht="18" customHeight="1">
      <c r="A19" s="1354"/>
      <c r="B19" s="1354"/>
      <c r="C19" s="1354"/>
      <c r="D19" s="1354"/>
      <c r="E19" s="1354"/>
      <c r="F19" s="1354"/>
      <c r="G19" s="1354"/>
      <c r="H19" s="1354"/>
      <c r="I19" s="1354"/>
      <c r="J19" s="1354"/>
      <c r="K19" s="1354"/>
      <c r="L19" s="1354"/>
      <c r="M19" s="1354"/>
      <c r="N19" s="1354"/>
      <c r="O19" s="1354"/>
      <c r="P19" s="1354"/>
      <c r="Q19" s="1354"/>
      <c r="R19" s="1354"/>
      <c r="S19" s="1354"/>
      <c r="T19" s="1354"/>
      <c r="U19" s="1354"/>
      <c r="V19" s="1354"/>
      <c r="W19" s="1354"/>
      <c r="X19" s="1354"/>
      <c r="Y19" s="1354"/>
      <c r="Z19" s="1354"/>
      <c r="AA19" s="1354"/>
      <c r="AB19" s="1354"/>
      <c r="AC19" s="1354"/>
      <c r="AD19" s="1354"/>
      <c r="AE19" s="1354"/>
      <c r="AF19" s="1354"/>
      <c r="AG19" s="1354"/>
      <c r="AH19" s="1354"/>
      <c r="AI19" s="1354"/>
      <c r="AJ19" s="1354"/>
      <c r="AK19" s="1354"/>
      <c r="AL19" s="1354"/>
      <c r="AM19" s="1354"/>
      <c r="AN19" s="1354"/>
      <c r="AO19" s="1354"/>
      <c r="AP19" s="1354"/>
      <c r="AQ19" s="1354"/>
      <c r="AR19" s="1354"/>
      <c r="AS19" s="1354"/>
      <c r="AT19" s="1354"/>
      <c r="AU19" s="1354"/>
      <c r="AV19" s="1354"/>
    </row>
    <row r="20" spans="1:48" ht="18" customHeight="1">
      <c r="A20" s="1354"/>
      <c r="B20" s="1354"/>
      <c r="C20" s="1354"/>
      <c r="D20" s="1354"/>
      <c r="E20" s="1354"/>
      <c r="F20" s="1354"/>
      <c r="G20" s="1354"/>
      <c r="H20" s="1354"/>
      <c r="I20" s="1354"/>
      <c r="J20" s="1354"/>
      <c r="K20" s="1354"/>
      <c r="L20" s="1354"/>
      <c r="M20" s="1354"/>
      <c r="N20" s="1354"/>
      <c r="O20" s="1354"/>
      <c r="P20" s="1354"/>
      <c r="Q20" s="1354"/>
      <c r="R20" s="1354"/>
      <c r="S20" s="1354"/>
      <c r="T20" s="1354"/>
      <c r="U20" s="1354"/>
      <c r="V20" s="1354"/>
      <c r="W20" s="1354"/>
      <c r="X20" s="1354"/>
      <c r="Y20" s="1354"/>
      <c r="Z20" s="1354"/>
      <c r="AA20" s="1354"/>
      <c r="AB20" s="1354"/>
      <c r="AC20" s="1354"/>
      <c r="AD20" s="1354"/>
      <c r="AE20" s="1354"/>
      <c r="AF20" s="1354"/>
      <c r="AG20" s="1354"/>
      <c r="AH20" s="1354"/>
      <c r="AI20" s="1354"/>
      <c r="AJ20" s="1354"/>
      <c r="AK20" s="1354"/>
      <c r="AL20" s="1354"/>
      <c r="AM20" s="1354"/>
      <c r="AN20" s="1354"/>
      <c r="AO20" s="1354"/>
      <c r="AP20" s="1354"/>
      <c r="AQ20" s="1354"/>
      <c r="AR20" s="1354"/>
      <c r="AS20" s="1354"/>
      <c r="AT20" s="1354"/>
      <c r="AU20" s="1354"/>
      <c r="AV20" s="1354"/>
    </row>
    <row r="21" spans="1:48" ht="18" customHeight="1">
      <c r="A21" s="1354"/>
      <c r="B21" s="1354"/>
      <c r="C21" s="1354"/>
      <c r="D21" s="1354"/>
      <c r="E21" s="1354"/>
      <c r="F21" s="1354"/>
      <c r="G21" s="1354"/>
      <c r="H21" s="1354"/>
      <c r="I21" s="1354"/>
      <c r="J21" s="1354"/>
      <c r="K21" s="1354"/>
      <c r="L21" s="1354"/>
      <c r="M21" s="1354"/>
      <c r="N21" s="1354"/>
      <c r="O21" s="1354"/>
      <c r="P21" s="1354"/>
      <c r="Q21" s="1354"/>
      <c r="R21" s="1354"/>
      <c r="S21" s="1354"/>
      <c r="T21" s="1354"/>
      <c r="U21" s="1354"/>
      <c r="V21" s="1354"/>
      <c r="W21" s="1354"/>
      <c r="X21" s="1354"/>
      <c r="Y21" s="1354"/>
      <c r="Z21" s="1354"/>
      <c r="AA21" s="1354"/>
      <c r="AB21" s="1354"/>
      <c r="AC21" s="1354"/>
      <c r="AD21" s="1354"/>
      <c r="AE21" s="1354"/>
      <c r="AF21" s="1354"/>
      <c r="AG21" s="1354"/>
      <c r="AH21" s="1354"/>
      <c r="AI21" s="1354"/>
      <c r="AJ21" s="1354"/>
      <c r="AK21" s="1354"/>
      <c r="AL21" s="1354"/>
      <c r="AM21" s="1354"/>
      <c r="AN21" s="1354"/>
      <c r="AO21" s="1354"/>
      <c r="AP21" s="1354"/>
      <c r="AQ21" s="1354"/>
      <c r="AR21" s="1354"/>
      <c r="AS21" s="1354"/>
      <c r="AT21" s="1354"/>
      <c r="AU21" s="1354"/>
      <c r="AV21" s="1354"/>
    </row>
    <row r="22" spans="1:48" ht="18" customHeight="1">
      <c r="A22" s="1354"/>
      <c r="B22" s="1354"/>
      <c r="C22" s="1354"/>
      <c r="D22" s="1354"/>
      <c r="E22" s="1354"/>
      <c r="F22" s="1354"/>
      <c r="G22" s="1354"/>
      <c r="H22" s="1354"/>
      <c r="I22" s="1354"/>
      <c r="J22" s="1354"/>
      <c r="K22" s="1354"/>
      <c r="L22" s="1354"/>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4"/>
      <c r="AL22" s="1354"/>
      <c r="AM22" s="1354"/>
      <c r="AN22" s="1354"/>
      <c r="AO22" s="1354"/>
      <c r="AP22" s="1354"/>
      <c r="AQ22" s="1354"/>
      <c r="AR22" s="1354"/>
      <c r="AS22" s="1354"/>
      <c r="AT22" s="1354"/>
      <c r="AU22" s="1354"/>
      <c r="AV22" s="1354"/>
    </row>
    <row r="23" spans="1:48" ht="18" customHeight="1">
      <c r="A23" s="1354"/>
      <c r="B23" s="1354"/>
      <c r="C23" s="1354"/>
      <c r="D23" s="1354"/>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4"/>
      <c r="AM23" s="1354"/>
      <c r="AN23" s="1354"/>
      <c r="AO23" s="1354"/>
      <c r="AP23" s="1354"/>
      <c r="AQ23" s="1354"/>
      <c r="AR23" s="1354"/>
      <c r="AS23" s="1354"/>
      <c r="AT23" s="1354"/>
      <c r="AU23" s="1354"/>
      <c r="AV23" s="1354"/>
    </row>
    <row r="24" spans="1:48" ht="18" customHeight="1">
      <c r="A24" s="1354"/>
      <c r="B24" s="1354"/>
      <c r="C24" s="1354"/>
      <c r="D24" s="1354"/>
      <c r="E24" s="1354"/>
      <c r="F24" s="1354"/>
      <c r="G24" s="1354"/>
      <c r="H24" s="1354"/>
      <c r="I24" s="1354"/>
      <c r="J24" s="1354"/>
      <c r="K24" s="1354"/>
      <c r="L24" s="1354"/>
      <c r="M24" s="1354"/>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4"/>
      <c r="AL24" s="1354"/>
      <c r="AM24" s="1354"/>
      <c r="AN24" s="1354"/>
      <c r="AO24" s="1354"/>
      <c r="AP24" s="1354"/>
      <c r="AQ24" s="1354"/>
      <c r="AR24" s="1354"/>
      <c r="AS24" s="1354"/>
      <c r="AT24" s="1354"/>
      <c r="AU24" s="1354"/>
      <c r="AV24" s="1354"/>
    </row>
    <row r="25" spans="1:48" ht="18" customHeight="1">
      <c r="A25" s="1354"/>
      <c r="B25" s="1354"/>
      <c r="C25" s="1354"/>
      <c r="D25" s="1354"/>
      <c r="E25" s="1354"/>
      <c r="F25" s="1354"/>
      <c r="G25" s="1354"/>
      <c r="H25" s="1354"/>
      <c r="I25" s="1354"/>
      <c r="J25" s="1354"/>
      <c r="K25" s="1354"/>
      <c r="L25" s="1354"/>
      <c r="M25" s="1354"/>
      <c r="N25" s="1354"/>
      <c r="O25" s="1354"/>
      <c r="P25" s="1354"/>
      <c r="Q25" s="1354"/>
      <c r="R25" s="1354"/>
      <c r="S25" s="1354"/>
      <c r="T25" s="1354"/>
      <c r="U25" s="1354"/>
      <c r="V25" s="1354"/>
      <c r="W25" s="1354"/>
      <c r="X25" s="1354"/>
      <c r="Y25" s="1354"/>
      <c r="Z25" s="1354"/>
      <c r="AA25" s="1354"/>
      <c r="AB25" s="1354"/>
      <c r="AC25" s="1354"/>
      <c r="AD25" s="1354"/>
      <c r="AE25" s="1354"/>
      <c r="AF25" s="1354"/>
      <c r="AG25" s="1354"/>
      <c r="AH25" s="1354"/>
      <c r="AI25" s="1354"/>
      <c r="AJ25" s="1354"/>
      <c r="AK25" s="1354"/>
      <c r="AL25" s="1354"/>
      <c r="AM25" s="1354"/>
      <c r="AN25" s="1354"/>
      <c r="AO25" s="1354"/>
      <c r="AP25" s="1354"/>
      <c r="AQ25" s="1354"/>
      <c r="AR25" s="1354"/>
      <c r="AS25" s="1354"/>
      <c r="AT25" s="1354"/>
      <c r="AU25" s="1354"/>
      <c r="AV25" s="1354"/>
    </row>
    <row r="26" spans="1:48" ht="18" customHeight="1">
      <c r="A26" s="1354"/>
      <c r="B26" s="1354"/>
      <c r="C26" s="1354"/>
      <c r="D26" s="1354"/>
      <c r="E26" s="1354"/>
      <c r="F26" s="1354"/>
      <c r="G26" s="1354"/>
      <c r="H26" s="1354"/>
      <c r="I26" s="1354"/>
      <c r="J26" s="1354"/>
      <c r="K26" s="1354"/>
      <c r="L26" s="1354"/>
      <c r="M26" s="1354"/>
      <c r="N26" s="1354"/>
      <c r="O26" s="1354"/>
      <c r="P26" s="1354"/>
      <c r="Q26" s="1354"/>
      <c r="R26" s="1354"/>
      <c r="S26" s="1354"/>
      <c r="T26" s="1354"/>
      <c r="U26" s="1354"/>
      <c r="V26" s="1354"/>
      <c r="W26" s="1354"/>
      <c r="X26" s="1354"/>
      <c r="Y26" s="1354"/>
      <c r="Z26" s="1354"/>
      <c r="AA26" s="1354"/>
      <c r="AB26" s="1354"/>
      <c r="AC26" s="1354"/>
      <c r="AD26" s="1354"/>
      <c r="AE26" s="1354"/>
      <c r="AF26" s="1354"/>
      <c r="AG26" s="1354"/>
      <c r="AH26" s="1354"/>
      <c r="AI26" s="1354"/>
      <c r="AJ26" s="1354"/>
      <c r="AK26" s="1354"/>
      <c r="AL26" s="1354"/>
      <c r="AM26" s="1354"/>
      <c r="AN26" s="1354"/>
      <c r="AO26" s="1354"/>
      <c r="AP26" s="1354"/>
      <c r="AQ26" s="1354"/>
      <c r="AR26" s="1354"/>
      <c r="AS26" s="1354"/>
      <c r="AT26" s="1354"/>
      <c r="AU26" s="1354"/>
      <c r="AV26" s="1354"/>
    </row>
    <row r="27" spans="1:48" ht="18" customHeight="1">
      <c r="A27" s="1354"/>
      <c r="B27" s="1354"/>
      <c r="C27" s="1354"/>
      <c r="D27" s="1354"/>
      <c r="E27" s="1354"/>
      <c r="F27" s="1354"/>
      <c r="G27" s="1354"/>
      <c r="H27" s="1354"/>
      <c r="I27" s="1354"/>
      <c r="J27" s="1354"/>
      <c r="K27" s="1354"/>
      <c r="L27" s="1354"/>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4"/>
      <c r="AL27" s="1354"/>
      <c r="AM27" s="1354"/>
      <c r="AN27" s="1354"/>
      <c r="AO27" s="1354"/>
      <c r="AP27" s="1354"/>
      <c r="AQ27" s="1354"/>
      <c r="AR27" s="1354"/>
      <c r="AS27" s="1354"/>
      <c r="AT27" s="1354"/>
      <c r="AU27" s="1354"/>
      <c r="AV27" s="1354"/>
    </row>
    <row r="28" spans="1:48" ht="18" customHeight="1">
      <c r="A28" s="1354"/>
      <c r="B28" s="1354"/>
      <c r="C28" s="1354"/>
      <c r="D28" s="1354"/>
      <c r="E28" s="1354"/>
      <c r="F28" s="1354"/>
      <c r="G28" s="1354"/>
      <c r="H28" s="1354"/>
      <c r="I28" s="1354"/>
      <c r="J28" s="1354"/>
      <c r="K28" s="1354"/>
      <c r="L28" s="1354"/>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4"/>
      <c r="AL28" s="1354"/>
      <c r="AM28" s="1354"/>
      <c r="AN28" s="1354"/>
      <c r="AO28" s="1354"/>
      <c r="AP28" s="1354"/>
      <c r="AQ28" s="1354"/>
      <c r="AR28" s="1354"/>
      <c r="AS28" s="1354"/>
      <c r="AT28" s="1354"/>
      <c r="AU28" s="1354"/>
      <c r="AV28" s="1354"/>
    </row>
    <row r="29" spans="1:48" ht="18" customHeight="1">
      <c r="A29" s="1354"/>
      <c r="B29" s="1354"/>
      <c r="C29" s="1354"/>
      <c r="D29" s="1354"/>
      <c r="E29" s="1354"/>
      <c r="F29" s="1354"/>
      <c r="G29" s="1354"/>
      <c r="H29" s="1354"/>
      <c r="I29" s="1354"/>
      <c r="J29" s="1354"/>
      <c r="K29" s="1354"/>
      <c r="L29" s="1354"/>
      <c r="M29" s="1354"/>
      <c r="N29" s="1354"/>
      <c r="O29" s="1354"/>
      <c r="P29" s="1354"/>
      <c r="Q29" s="1354"/>
      <c r="R29" s="1354"/>
      <c r="S29" s="1354"/>
      <c r="T29" s="1354"/>
      <c r="U29" s="1354"/>
      <c r="V29" s="1354"/>
      <c r="W29" s="1354"/>
      <c r="X29" s="1354"/>
      <c r="Y29" s="1354"/>
      <c r="Z29" s="1354"/>
      <c r="AA29" s="1354"/>
      <c r="AB29" s="1354"/>
      <c r="AC29" s="1354"/>
      <c r="AD29" s="1354"/>
      <c r="AE29" s="1354"/>
      <c r="AF29" s="1354"/>
      <c r="AG29" s="1354"/>
      <c r="AH29" s="1354"/>
      <c r="AI29" s="1354"/>
      <c r="AJ29" s="1354"/>
      <c r="AK29" s="1354"/>
      <c r="AL29" s="1354"/>
      <c r="AM29" s="1354"/>
      <c r="AN29" s="1354"/>
      <c r="AO29" s="1354"/>
      <c r="AP29" s="1354"/>
      <c r="AQ29" s="1354"/>
      <c r="AR29" s="1354"/>
      <c r="AS29" s="1354"/>
      <c r="AT29" s="1354"/>
      <c r="AU29" s="1354"/>
      <c r="AV29" s="1354"/>
    </row>
    <row r="30" spans="1:48" ht="18" customHeight="1">
      <c r="A30" s="1354"/>
      <c r="B30" s="1354"/>
      <c r="C30" s="1354"/>
      <c r="D30" s="1354"/>
      <c r="E30" s="1354"/>
      <c r="F30" s="1354"/>
      <c r="G30" s="1354"/>
      <c r="H30" s="1354"/>
      <c r="I30" s="1354"/>
      <c r="J30" s="1354"/>
      <c r="K30" s="1354"/>
      <c r="L30" s="1354"/>
      <c r="M30" s="1354"/>
      <c r="N30" s="1354"/>
      <c r="O30" s="1354"/>
      <c r="P30" s="1354"/>
      <c r="Q30" s="1354"/>
      <c r="R30" s="1354"/>
      <c r="S30" s="1354"/>
      <c r="T30" s="1354"/>
      <c r="U30" s="1354"/>
      <c r="V30" s="1354"/>
      <c r="W30" s="1354"/>
      <c r="X30" s="1354"/>
      <c r="Y30" s="1354"/>
      <c r="Z30" s="1354"/>
      <c r="AA30" s="1354"/>
      <c r="AB30" s="1354"/>
      <c r="AC30" s="1354"/>
      <c r="AD30" s="1354"/>
      <c r="AE30" s="1354"/>
      <c r="AF30" s="1354"/>
      <c r="AG30" s="1354"/>
      <c r="AH30" s="1354"/>
      <c r="AI30" s="1354"/>
      <c r="AJ30" s="1354"/>
      <c r="AK30" s="1354"/>
      <c r="AL30" s="1354"/>
      <c r="AM30" s="1354"/>
      <c r="AN30" s="1354"/>
      <c r="AO30" s="1354"/>
      <c r="AP30" s="1354"/>
      <c r="AQ30" s="1354"/>
      <c r="AR30" s="1354"/>
      <c r="AS30" s="1354"/>
      <c r="AT30" s="1354"/>
      <c r="AU30" s="1354"/>
      <c r="AV30" s="1354"/>
    </row>
    <row r="31" spans="1:48" ht="18" customHeight="1">
      <c r="A31" s="1354"/>
      <c r="B31" s="1354"/>
      <c r="C31" s="1354"/>
      <c r="D31" s="1354"/>
      <c r="E31" s="1354"/>
      <c r="F31" s="1354"/>
      <c r="G31" s="1354"/>
      <c r="H31" s="1354"/>
      <c r="I31" s="1354"/>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4"/>
      <c r="AL31" s="1354"/>
      <c r="AM31" s="1354"/>
      <c r="AN31" s="1354"/>
      <c r="AO31" s="1354"/>
      <c r="AP31" s="1354"/>
      <c r="AQ31" s="1354"/>
      <c r="AR31" s="1354"/>
      <c r="AS31" s="1354"/>
      <c r="AT31" s="1354"/>
      <c r="AU31" s="1354"/>
      <c r="AV31" s="1354"/>
    </row>
    <row r="32" spans="1:48" ht="18" customHeight="1">
      <c r="A32" s="1354"/>
      <c r="B32" s="1354"/>
      <c r="C32" s="1354"/>
      <c r="D32" s="1354"/>
      <c r="E32" s="1354"/>
      <c r="F32" s="1354"/>
      <c r="G32" s="1354"/>
      <c r="H32" s="1354"/>
      <c r="I32" s="1354"/>
      <c r="J32" s="1354"/>
      <c r="K32" s="1354"/>
      <c r="L32" s="1354"/>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4"/>
      <c r="AL32" s="1354"/>
      <c r="AM32" s="1354"/>
      <c r="AN32" s="1354"/>
      <c r="AO32" s="1354"/>
      <c r="AP32" s="1354"/>
      <c r="AQ32" s="1354"/>
      <c r="AR32" s="1354"/>
      <c r="AS32" s="1354"/>
      <c r="AT32" s="1354"/>
      <c r="AU32" s="1354"/>
      <c r="AV32" s="1354"/>
    </row>
    <row r="33" spans="1:48" ht="18" customHeight="1">
      <c r="A33" s="1354"/>
      <c r="B33" s="1354"/>
      <c r="C33" s="1354"/>
      <c r="D33" s="1354"/>
      <c r="E33" s="1354"/>
      <c r="F33" s="1354"/>
      <c r="G33" s="1354"/>
      <c r="H33" s="1354"/>
      <c r="I33" s="1354"/>
      <c r="J33" s="1354"/>
      <c r="K33" s="1354"/>
      <c r="L33" s="1354"/>
      <c r="M33" s="1354"/>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4"/>
      <c r="AL33" s="1354"/>
      <c r="AM33" s="1354"/>
      <c r="AN33" s="1354"/>
      <c r="AO33" s="1354"/>
      <c r="AP33" s="1354"/>
      <c r="AQ33" s="1354"/>
      <c r="AR33" s="1354"/>
      <c r="AS33" s="1354"/>
      <c r="AT33" s="1354"/>
      <c r="AU33" s="1354"/>
      <c r="AV33" s="1354"/>
    </row>
    <row r="34" spans="1:48" ht="18" customHeight="1">
      <c r="A34" s="1354"/>
      <c r="B34" s="1354"/>
      <c r="C34" s="1354"/>
      <c r="D34" s="1354"/>
      <c r="E34" s="1354"/>
      <c r="F34" s="1354"/>
      <c r="G34" s="1354"/>
      <c r="H34" s="1354"/>
      <c r="I34" s="1354"/>
      <c r="J34" s="1354"/>
      <c r="K34" s="1354"/>
      <c r="L34" s="1354"/>
      <c r="M34" s="1354"/>
      <c r="N34" s="1354"/>
      <c r="O34" s="1354"/>
      <c r="P34" s="1354"/>
      <c r="Q34" s="1354"/>
      <c r="R34" s="1354"/>
      <c r="S34" s="1354"/>
      <c r="T34" s="1354"/>
      <c r="U34" s="1354"/>
      <c r="V34" s="1354"/>
      <c r="W34" s="1354"/>
      <c r="X34" s="1354"/>
      <c r="Y34" s="1354"/>
      <c r="Z34" s="1354"/>
      <c r="AA34" s="1354"/>
      <c r="AB34" s="1354"/>
      <c r="AC34" s="1354"/>
      <c r="AD34" s="1354"/>
      <c r="AE34" s="1354"/>
      <c r="AF34" s="1354"/>
      <c r="AG34" s="1354"/>
      <c r="AH34" s="1354"/>
      <c r="AI34" s="1354"/>
      <c r="AJ34" s="1354"/>
      <c r="AK34" s="1354"/>
      <c r="AL34" s="1354"/>
      <c r="AM34" s="1354"/>
      <c r="AN34" s="1354"/>
      <c r="AO34" s="1354"/>
      <c r="AP34" s="1354"/>
      <c r="AQ34" s="1354"/>
      <c r="AR34" s="1354"/>
      <c r="AS34" s="1354"/>
      <c r="AT34" s="1354"/>
      <c r="AU34" s="1354"/>
      <c r="AV34" s="1354"/>
    </row>
    <row r="35" spans="1:48" ht="18" customHeight="1">
      <c r="A35" s="1354"/>
      <c r="B35" s="1354"/>
      <c r="C35" s="1354"/>
      <c r="D35" s="1354"/>
      <c r="E35" s="1354"/>
      <c r="F35" s="1354"/>
      <c r="G35" s="1354"/>
      <c r="H35" s="1354"/>
      <c r="I35" s="1354"/>
      <c r="J35" s="1354"/>
      <c r="K35" s="1354"/>
      <c r="L35" s="1354"/>
      <c r="M35" s="1354"/>
      <c r="N35" s="1354"/>
      <c r="O35" s="1354"/>
      <c r="P35" s="1354"/>
      <c r="Q35" s="1354"/>
      <c r="R35" s="1354"/>
      <c r="S35" s="1354"/>
      <c r="T35" s="1354"/>
      <c r="U35" s="1354"/>
      <c r="V35" s="1354"/>
      <c r="W35" s="1354"/>
      <c r="X35" s="1354"/>
      <c r="Y35" s="1354"/>
      <c r="Z35" s="1354"/>
      <c r="AA35" s="1354"/>
      <c r="AB35" s="1354"/>
      <c r="AC35" s="1354"/>
      <c r="AD35" s="1354"/>
      <c r="AE35" s="1354"/>
      <c r="AF35" s="1354"/>
      <c r="AG35" s="1354"/>
      <c r="AH35" s="1354"/>
      <c r="AI35" s="1354"/>
      <c r="AJ35" s="1354"/>
      <c r="AK35" s="1354"/>
      <c r="AL35" s="1354"/>
      <c r="AM35" s="1354"/>
      <c r="AN35" s="1354"/>
      <c r="AO35" s="1354"/>
      <c r="AP35" s="1354"/>
      <c r="AQ35" s="1354"/>
      <c r="AR35" s="1354"/>
      <c r="AS35" s="1354"/>
      <c r="AT35" s="1354"/>
      <c r="AU35" s="1354"/>
      <c r="AV35" s="1354"/>
    </row>
    <row r="36" spans="1:48" ht="18" customHeight="1">
      <c r="A36" s="1354"/>
      <c r="B36" s="1354"/>
      <c r="C36" s="1354"/>
      <c r="D36" s="1354"/>
      <c r="E36" s="1354"/>
      <c r="F36" s="1354"/>
      <c r="G36" s="1354"/>
      <c r="H36" s="1354"/>
      <c r="I36" s="1354"/>
      <c r="J36" s="1354"/>
      <c r="K36" s="1354"/>
      <c r="L36" s="1354"/>
      <c r="M36" s="1354"/>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4"/>
      <c r="AL36" s="1354"/>
      <c r="AM36" s="1354"/>
      <c r="AN36" s="1354"/>
      <c r="AO36" s="1354"/>
      <c r="AP36" s="1354"/>
      <c r="AQ36" s="1354"/>
      <c r="AR36" s="1354"/>
      <c r="AS36" s="1354"/>
      <c r="AT36" s="1354"/>
      <c r="AU36" s="1354"/>
      <c r="AV36" s="1354"/>
    </row>
    <row r="37" spans="1:48" ht="18" customHeight="1">
      <c r="A37" s="1354"/>
      <c r="B37" s="1354"/>
      <c r="C37" s="1354"/>
      <c r="D37" s="1354"/>
      <c r="E37" s="1354"/>
      <c r="F37" s="1354"/>
      <c r="G37" s="1354"/>
      <c r="H37" s="1354"/>
      <c r="I37" s="1354"/>
      <c r="J37" s="1354"/>
      <c r="K37" s="1354"/>
      <c r="L37" s="1354"/>
      <c r="M37" s="1354"/>
      <c r="N37" s="1354"/>
      <c r="O37" s="1354"/>
      <c r="P37" s="1354"/>
      <c r="Q37" s="1354"/>
      <c r="R37" s="1354"/>
      <c r="S37" s="1354"/>
      <c r="T37" s="1354"/>
      <c r="U37" s="1354"/>
      <c r="V37" s="1354"/>
      <c r="W37" s="1354"/>
      <c r="X37" s="1354"/>
      <c r="Y37" s="1354"/>
      <c r="Z37" s="1354"/>
      <c r="AA37" s="1354"/>
      <c r="AB37" s="1354"/>
      <c r="AC37" s="1354"/>
      <c r="AD37" s="1354"/>
      <c r="AE37" s="1354"/>
      <c r="AF37" s="1354"/>
      <c r="AG37" s="1354"/>
      <c r="AH37" s="1354"/>
      <c r="AI37" s="1354"/>
      <c r="AJ37" s="1354"/>
      <c r="AK37" s="1354"/>
      <c r="AL37" s="1354"/>
      <c r="AM37" s="1354"/>
      <c r="AN37" s="1354"/>
      <c r="AO37" s="1354"/>
      <c r="AP37" s="1354"/>
      <c r="AQ37" s="1354"/>
      <c r="AR37" s="1354"/>
      <c r="AS37" s="1354"/>
      <c r="AT37" s="1354"/>
      <c r="AU37" s="1354"/>
      <c r="AV37" s="1354"/>
    </row>
    <row r="38" spans="1:48" ht="18" customHeight="1">
      <c r="A38" s="1354"/>
      <c r="B38" s="1354"/>
      <c r="C38" s="1354"/>
      <c r="D38" s="1354"/>
      <c r="E38" s="1354"/>
      <c r="F38" s="1354"/>
      <c r="G38" s="1354"/>
      <c r="H38" s="1354"/>
      <c r="I38" s="1354"/>
      <c r="J38" s="1354"/>
      <c r="K38" s="1354"/>
      <c r="L38" s="1354"/>
      <c r="M38" s="1354"/>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54"/>
      <c r="AK38" s="1354"/>
      <c r="AL38" s="1354"/>
      <c r="AM38" s="1354"/>
      <c r="AN38" s="1354"/>
      <c r="AO38" s="1354"/>
      <c r="AP38" s="1354"/>
      <c r="AQ38" s="1354"/>
      <c r="AR38" s="1354"/>
      <c r="AS38" s="1354"/>
      <c r="AT38" s="1354"/>
      <c r="AU38" s="1354"/>
      <c r="AV38" s="1354"/>
    </row>
    <row r="39" spans="1:48" ht="18" customHeight="1">
      <c r="A39" s="1354"/>
      <c r="B39" s="1354"/>
      <c r="C39" s="1354"/>
      <c r="D39" s="1354"/>
      <c r="E39" s="1354"/>
      <c r="F39" s="1354"/>
      <c r="G39" s="1354"/>
      <c r="H39" s="1354"/>
      <c r="I39" s="1354"/>
      <c r="J39" s="1354"/>
      <c r="K39" s="1354"/>
      <c r="L39" s="1354"/>
      <c r="M39" s="1354"/>
      <c r="N39" s="1354"/>
      <c r="O39" s="1354"/>
      <c r="P39" s="1354"/>
      <c r="Q39" s="1354"/>
      <c r="R39" s="1354"/>
      <c r="S39" s="1354"/>
      <c r="T39" s="1354"/>
      <c r="U39" s="1354"/>
      <c r="V39" s="1354"/>
      <c r="W39" s="1354"/>
      <c r="X39" s="1354"/>
      <c r="Y39" s="1354"/>
      <c r="Z39" s="1354"/>
      <c r="AA39" s="1354"/>
      <c r="AB39" s="1354"/>
      <c r="AC39" s="1354"/>
      <c r="AD39" s="1354"/>
      <c r="AE39" s="1354"/>
      <c r="AF39" s="1354"/>
      <c r="AG39" s="1354"/>
      <c r="AH39" s="1354"/>
      <c r="AI39" s="1354"/>
      <c r="AJ39" s="1354"/>
      <c r="AK39" s="1354"/>
      <c r="AL39" s="1354"/>
      <c r="AM39" s="1354"/>
      <c r="AN39" s="1354"/>
      <c r="AO39" s="1354"/>
      <c r="AP39" s="1354"/>
      <c r="AQ39" s="1354"/>
      <c r="AR39" s="1354"/>
      <c r="AS39" s="1354"/>
      <c r="AT39" s="1354"/>
      <c r="AU39" s="1354"/>
      <c r="AV39" s="1354"/>
    </row>
    <row r="40" spans="1:48" ht="18" customHeight="1">
      <c r="A40" s="1354"/>
      <c r="B40" s="1354"/>
      <c r="C40" s="1354"/>
      <c r="D40" s="1354"/>
      <c r="E40" s="1354"/>
      <c r="F40" s="1354"/>
      <c r="G40" s="1354"/>
      <c r="H40" s="1354"/>
      <c r="I40" s="1354"/>
      <c r="J40" s="1354"/>
      <c r="K40" s="1354"/>
      <c r="L40" s="1354"/>
      <c r="M40" s="1354"/>
      <c r="N40" s="1354"/>
      <c r="O40" s="1354"/>
      <c r="P40" s="1354"/>
      <c r="Q40" s="1354"/>
      <c r="R40" s="1354"/>
      <c r="S40" s="1354"/>
      <c r="T40" s="1354"/>
      <c r="U40" s="1354"/>
      <c r="V40" s="1354"/>
      <c r="W40" s="1354"/>
      <c r="X40" s="1354"/>
      <c r="Y40" s="1354"/>
      <c r="Z40" s="1354"/>
      <c r="AA40" s="1354"/>
      <c r="AB40" s="1354"/>
      <c r="AC40" s="1354"/>
      <c r="AD40" s="1354"/>
      <c r="AE40" s="1354"/>
      <c r="AF40" s="1354"/>
      <c r="AG40" s="1354"/>
      <c r="AH40" s="1354"/>
      <c r="AI40" s="1354"/>
      <c r="AJ40" s="1354"/>
      <c r="AK40" s="1354"/>
      <c r="AL40" s="1354"/>
      <c r="AM40" s="1354"/>
      <c r="AN40" s="1354"/>
      <c r="AO40" s="1354"/>
      <c r="AP40" s="1354"/>
      <c r="AQ40" s="1354"/>
      <c r="AR40" s="1354"/>
      <c r="AS40" s="1354"/>
      <c r="AT40" s="1354"/>
      <c r="AU40" s="1354"/>
      <c r="AV40" s="1354"/>
    </row>
    <row r="41" spans="1:48" s="1" customFormat="1" ht="18" customHeight="1">
      <c r="A41" s="1214" t="s">
        <v>1274</v>
      </c>
      <c r="B41" s="1215"/>
      <c r="C41" s="1215"/>
      <c r="D41" s="1215"/>
      <c r="E41" s="1215"/>
      <c r="F41" s="1215"/>
      <c r="G41" s="1215"/>
      <c r="H41" s="1215"/>
      <c r="I41" s="1215"/>
      <c r="J41" s="1215"/>
      <c r="K41" s="1215"/>
      <c r="L41" s="1216" t="s">
        <v>18</v>
      </c>
      <c r="M41" s="1216"/>
      <c r="N41" s="1216"/>
      <c r="O41" s="1216"/>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8"/>
      <c r="AQ41" s="8"/>
      <c r="AR41" s="8"/>
      <c r="AS41" s="8"/>
      <c r="AT41" s="8"/>
      <c r="AU41" s="2"/>
    </row>
  </sheetData>
  <protectedRanges>
    <protectedRange sqref="AQ6 M6:N6 P6:Q6" name="범위1_1_2_1"/>
    <protectedRange sqref="AQ4:AQ5 N4:O5 Q5" name="범위1_1_2_2"/>
  </protectedRanges>
  <mergeCells count="22">
    <mergeCell ref="A1:AV1"/>
    <mergeCell ref="A3:G3"/>
    <mergeCell ref="H3:V3"/>
    <mergeCell ref="W3:AB3"/>
    <mergeCell ref="AC3:AI3"/>
    <mergeCell ref="AJ3:AN3"/>
    <mergeCell ref="AP3:AV3"/>
    <mergeCell ref="A11:AV40"/>
    <mergeCell ref="A41:K41"/>
    <mergeCell ref="L41:O41"/>
    <mergeCell ref="A9:AV9"/>
    <mergeCell ref="A10:AV10"/>
    <mergeCell ref="A4:G4"/>
    <mergeCell ref="H4:V4"/>
    <mergeCell ref="W4:AB4"/>
    <mergeCell ref="AC4:AV4"/>
    <mergeCell ref="A6:G6"/>
    <mergeCell ref="W6:AB6"/>
    <mergeCell ref="AC6:AV6"/>
    <mergeCell ref="H6:V6"/>
    <mergeCell ref="A5:G5"/>
    <mergeCell ref="H5:AV5"/>
  </mergeCells>
  <phoneticPr fontId="14" type="noConversion"/>
  <printOptions horizontalCentered="1"/>
  <pageMargins left="0.19685039370078741" right="0.19685039370078741" top="0.78740157480314965" bottom="0.39370078740157483" header="0.39370078740157483" footer="0.19685039370078741"/>
  <pageSetup paperSize="9" scale="90" orientation="portrait" errors="blank" r:id="rId1"/>
  <headerFooter alignWithMargins="0">
    <oddFooter>&amp;C&amp;"맑은 고딕,보통"&amp;9&amp;P /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sheetPr>
  <dimension ref="A1:AW31"/>
  <sheetViews>
    <sheetView zoomScale="90" zoomScaleNormal="90" zoomScaleSheetLayoutView="80" workbookViewId="0">
      <selection activeCell="A4" sqref="A4:G4"/>
    </sheetView>
  </sheetViews>
  <sheetFormatPr defaultColWidth="1.77734375" defaultRowHeight="18" customHeight="1"/>
  <cols>
    <col min="1" max="1" width="1.77734375" style="280" customWidth="1"/>
    <col min="2" max="2" width="1.77734375" style="280"/>
    <col min="3" max="3" width="1.77734375" style="280" customWidth="1"/>
    <col min="4" max="8" width="1.77734375" style="280"/>
    <col min="9" max="10" width="1.77734375" style="280" customWidth="1"/>
    <col min="11" max="11" width="1.77734375" style="280"/>
    <col min="12" max="49" width="1.77734375" style="280" customWidth="1"/>
    <col min="50" max="16384" width="1.77734375" style="280"/>
  </cols>
  <sheetData>
    <row r="1" spans="1:49" ht="31.5">
      <c r="A1" s="1311" t="s">
        <v>1089</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AK1" s="1311"/>
      <c r="AL1" s="1311"/>
      <c r="AM1" s="1311"/>
      <c r="AN1" s="1311"/>
      <c r="AO1" s="1311"/>
      <c r="AP1" s="1311"/>
      <c r="AQ1" s="1311"/>
      <c r="AR1" s="1311"/>
      <c r="AS1" s="1311"/>
      <c r="AT1" s="1311"/>
      <c r="AU1" s="1311"/>
      <c r="AV1" s="1311"/>
    </row>
    <row r="2" spans="1:49" ht="18" customHeight="1">
      <c r="A2" s="1375" t="s">
        <v>1090</v>
      </c>
      <c r="B2" s="1376"/>
      <c r="C2" s="1376"/>
      <c r="D2" s="1376"/>
      <c r="E2" s="1376"/>
      <c r="F2" s="1376"/>
      <c r="G2" s="1376"/>
      <c r="H2" s="1376"/>
      <c r="I2" s="1376"/>
      <c r="J2" s="1376"/>
      <c r="K2" s="1376"/>
      <c r="L2" s="1376"/>
      <c r="M2" s="1376"/>
      <c r="N2" s="1376"/>
      <c r="O2" s="1376"/>
      <c r="P2" s="1376"/>
      <c r="Q2" s="1376"/>
      <c r="R2" s="1376"/>
      <c r="S2" s="1376"/>
      <c r="T2" s="1376"/>
      <c r="U2" s="1376"/>
      <c r="V2" s="1376"/>
      <c r="W2" s="1376"/>
      <c r="X2" s="1376"/>
      <c r="Y2" s="1376"/>
      <c r="Z2" s="1376"/>
      <c r="AA2" s="1376"/>
      <c r="AB2" s="1376"/>
      <c r="AC2" s="1376"/>
      <c r="AD2" s="1376"/>
      <c r="AE2" s="1376"/>
      <c r="AF2" s="1376"/>
      <c r="AG2" s="1376"/>
      <c r="AH2" s="1376"/>
      <c r="AI2" s="1376"/>
      <c r="AJ2" s="1376"/>
      <c r="AK2" s="1376"/>
      <c r="AL2" s="1376"/>
      <c r="AM2" s="1376"/>
      <c r="AN2" s="1376"/>
      <c r="AO2" s="1376"/>
      <c r="AP2" s="1376"/>
      <c r="AQ2" s="1376"/>
      <c r="AR2" s="1376"/>
      <c r="AS2" s="1376"/>
      <c r="AT2" s="1376"/>
      <c r="AU2" s="1376"/>
      <c r="AV2" s="1376"/>
      <c r="AW2" s="55"/>
    </row>
    <row r="3" spans="1:49" s="309" customFormat="1" ht="18" customHeight="1"/>
    <row r="4" spans="1:49" s="304" customFormat="1" ht="18" customHeight="1">
      <c r="A4" s="1287" t="s">
        <v>81</v>
      </c>
      <c r="B4" s="1287"/>
      <c r="C4" s="1287"/>
      <c r="D4" s="1287"/>
      <c r="E4" s="1287"/>
      <c r="F4" s="1287"/>
      <c r="G4" s="1327"/>
      <c r="H4" s="1260">
        <f>'1'!$H$3</f>
        <v>0</v>
      </c>
      <c r="I4" s="1287"/>
      <c r="J4" s="1287"/>
      <c r="K4" s="1287"/>
      <c r="L4" s="1287"/>
      <c r="M4" s="1287"/>
      <c r="N4" s="1287"/>
      <c r="O4" s="1287"/>
      <c r="P4" s="1287"/>
      <c r="Q4" s="1287"/>
      <c r="R4" s="1287"/>
      <c r="S4" s="1287"/>
      <c r="T4" s="1287"/>
      <c r="U4" s="1287"/>
      <c r="V4" s="1287"/>
      <c r="W4" s="1287" t="s">
        <v>775</v>
      </c>
      <c r="X4" s="1287"/>
      <c r="Y4" s="1287"/>
      <c r="Z4" s="1287"/>
      <c r="AA4" s="1287"/>
      <c r="AB4" s="1287"/>
      <c r="AC4" s="1260">
        <f>'1'!$AC$3</f>
        <v>0</v>
      </c>
      <c r="AD4" s="1287"/>
      <c r="AE4" s="1287"/>
      <c r="AF4" s="1287"/>
      <c r="AG4" s="1287"/>
      <c r="AH4" s="1287"/>
      <c r="AI4" s="1287"/>
      <c r="AJ4" s="1287" t="s">
        <v>27</v>
      </c>
      <c r="AK4" s="1327"/>
      <c r="AL4" s="1327"/>
      <c r="AM4" s="1327"/>
      <c r="AN4" s="1327"/>
      <c r="AO4" s="297" t="s">
        <v>80</v>
      </c>
      <c r="AP4" s="1256">
        <f>'1'!$AP$3</f>
        <v>0</v>
      </c>
      <c r="AQ4" s="1327"/>
      <c r="AR4" s="1327"/>
      <c r="AS4" s="1327"/>
      <c r="AT4" s="1327"/>
      <c r="AU4" s="1327"/>
      <c r="AV4" s="1327"/>
    </row>
    <row r="5" spans="1:49" s="304" customFormat="1" ht="18" customHeight="1">
      <c r="A5" s="1287" t="s">
        <v>82</v>
      </c>
      <c r="B5" s="1287"/>
      <c r="C5" s="1287"/>
      <c r="D5" s="1287"/>
      <c r="E5" s="1287"/>
      <c r="F5" s="1287"/>
      <c r="G5" s="1327"/>
      <c r="H5" s="1287">
        <f>'1'!$H$4</f>
        <v>0</v>
      </c>
      <c r="I5" s="1287"/>
      <c r="J5" s="1287"/>
      <c r="K5" s="1287"/>
      <c r="L5" s="1287"/>
      <c r="M5" s="1287"/>
      <c r="N5" s="1287"/>
      <c r="O5" s="1287"/>
      <c r="P5" s="1287"/>
      <c r="Q5" s="1287"/>
      <c r="R5" s="1287"/>
      <c r="S5" s="1287"/>
      <c r="T5" s="1287"/>
      <c r="U5" s="1287"/>
      <c r="V5" s="1287"/>
      <c r="W5" s="1287" t="s">
        <v>83</v>
      </c>
      <c r="X5" s="1287"/>
      <c r="Y5" s="1287"/>
      <c r="Z5" s="1287"/>
      <c r="AA5" s="1287"/>
      <c r="AB5" s="1287"/>
      <c r="AC5" s="1287">
        <f>'1'!$AC$4</f>
        <v>0</v>
      </c>
      <c r="AD5" s="1287"/>
      <c r="AE5" s="1287"/>
      <c r="AF5" s="1287"/>
      <c r="AG5" s="1287"/>
      <c r="AH5" s="1287"/>
      <c r="AI5" s="1287"/>
      <c r="AJ5" s="1327"/>
      <c r="AK5" s="1327"/>
      <c r="AL5" s="1327"/>
      <c r="AM5" s="1327"/>
      <c r="AN5" s="1327"/>
      <c r="AO5" s="1327"/>
      <c r="AP5" s="1327"/>
      <c r="AQ5" s="1327"/>
      <c r="AR5" s="1327"/>
      <c r="AS5" s="1327"/>
      <c r="AT5" s="1327"/>
      <c r="AU5" s="1327"/>
      <c r="AV5" s="1327"/>
    </row>
    <row r="6" spans="1:49" s="304" customFormat="1" ht="13.5">
      <c r="A6" s="1287" t="s">
        <v>79</v>
      </c>
      <c r="B6" s="1287"/>
      <c r="C6" s="1287"/>
      <c r="D6" s="1287"/>
      <c r="E6" s="1287"/>
      <c r="F6" s="1287"/>
      <c r="G6" s="1327"/>
      <c r="H6" s="1287">
        <f>'1'!$H$5</f>
        <v>0</v>
      </c>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row>
    <row r="7" spans="1:49" s="309" customFormat="1" ht="12" customHeight="1">
      <c r="A7" s="306"/>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row>
    <row r="8" spans="1:49" s="318" customFormat="1" ht="15" customHeight="1">
      <c r="A8" s="58"/>
      <c r="B8" s="1369" t="s">
        <v>1190</v>
      </c>
      <c r="C8" s="1369"/>
      <c r="D8" s="1369"/>
      <c r="E8" s="1369"/>
      <c r="F8" s="1369"/>
      <c r="G8" s="1369"/>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M8" s="1369"/>
      <c r="AN8" s="1369"/>
      <c r="AO8" s="1369"/>
      <c r="AP8" s="1369"/>
      <c r="AQ8" s="1369"/>
      <c r="AR8" s="1369"/>
      <c r="AS8" s="1369"/>
      <c r="AT8" s="1369"/>
      <c r="AU8" s="1369"/>
      <c r="AV8" s="1370"/>
    </row>
    <row r="9" spans="1:49" s="318" customFormat="1" ht="54.75" customHeight="1">
      <c r="A9" s="329"/>
      <c r="B9" s="1377"/>
      <c r="C9" s="1377"/>
      <c r="D9" s="1377"/>
      <c r="E9" s="1377"/>
      <c r="F9" s="1377"/>
      <c r="G9" s="1377"/>
      <c r="H9" s="1377"/>
      <c r="I9" s="1377"/>
      <c r="J9" s="1377"/>
      <c r="K9" s="1377"/>
      <c r="L9" s="1377"/>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7"/>
      <c r="AK9" s="1377"/>
      <c r="AL9" s="1377"/>
      <c r="AM9" s="1377"/>
      <c r="AN9" s="1377"/>
      <c r="AO9" s="1377"/>
      <c r="AP9" s="1377"/>
      <c r="AQ9" s="1377"/>
      <c r="AR9" s="1377"/>
      <c r="AS9" s="1377"/>
      <c r="AT9" s="1377"/>
      <c r="AU9" s="1377"/>
      <c r="AV9" s="1378"/>
    </row>
    <row r="10" spans="1:49" s="309" customFormat="1" ht="12"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row>
    <row r="11" spans="1:49" s="309" customFormat="1" ht="18" customHeight="1">
      <c r="A11" s="59"/>
      <c r="B11" s="1273" t="s">
        <v>1091</v>
      </c>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row>
    <row r="12" spans="1:49" s="309" customFormat="1" ht="36.950000000000003" customHeight="1">
      <c r="A12" s="1379" t="s">
        <v>1092</v>
      </c>
      <c r="B12" s="1380"/>
      <c r="C12" s="1380"/>
      <c r="D12" s="1380"/>
      <c r="E12" s="1380"/>
      <c r="F12" s="1380"/>
      <c r="G12" s="1380"/>
      <c r="H12" s="1380"/>
      <c r="I12" s="1380"/>
      <c r="J12" s="1383" t="s">
        <v>1093</v>
      </c>
      <c r="K12" s="1383"/>
      <c r="L12" s="1383"/>
      <c r="M12" s="1383"/>
      <c r="N12" s="1383"/>
      <c r="O12" s="1383"/>
      <c r="P12" s="1385" t="s">
        <v>1094</v>
      </c>
      <c r="Q12" s="1386"/>
      <c r="R12" s="1386"/>
      <c r="S12" s="1386"/>
      <c r="T12" s="1386"/>
      <c r="U12" s="1386"/>
      <c r="V12" s="1385" t="s">
        <v>1095</v>
      </c>
      <c r="W12" s="1386"/>
      <c r="X12" s="1386"/>
      <c r="Y12" s="1386"/>
      <c r="Z12" s="1389"/>
      <c r="AA12" s="1391" t="s">
        <v>1096</v>
      </c>
      <c r="AB12" s="1392"/>
      <c r="AC12" s="1392"/>
      <c r="AD12" s="1392"/>
      <c r="AE12" s="1392"/>
      <c r="AF12" s="1392"/>
      <c r="AG12" s="1392"/>
      <c r="AH12" s="1392"/>
      <c r="AI12" s="1392"/>
      <c r="AJ12" s="1392"/>
      <c r="AK12" s="1392"/>
      <c r="AL12" s="1392"/>
      <c r="AM12" s="1392"/>
      <c r="AN12" s="1392"/>
      <c r="AO12" s="1392"/>
      <c r="AP12" s="1392"/>
      <c r="AQ12" s="1392"/>
      <c r="AR12" s="1393"/>
      <c r="AS12" s="1394" t="s">
        <v>1097</v>
      </c>
      <c r="AT12" s="1394"/>
      <c r="AU12" s="1394"/>
      <c r="AV12" s="1395"/>
    </row>
    <row r="13" spans="1:49" s="309" customFormat="1" ht="36.950000000000003" customHeight="1" thickBot="1">
      <c r="A13" s="1381"/>
      <c r="B13" s="1382"/>
      <c r="C13" s="1382"/>
      <c r="D13" s="1382"/>
      <c r="E13" s="1382"/>
      <c r="F13" s="1382"/>
      <c r="G13" s="1382"/>
      <c r="H13" s="1382"/>
      <c r="I13" s="1382"/>
      <c r="J13" s="1384"/>
      <c r="K13" s="1384"/>
      <c r="L13" s="1384"/>
      <c r="M13" s="1384"/>
      <c r="N13" s="1384"/>
      <c r="O13" s="1384"/>
      <c r="P13" s="1387"/>
      <c r="Q13" s="1388"/>
      <c r="R13" s="1388"/>
      <c r="S13" s="1388"/>
      <c r="T13" s="1388"/>
      <c r="U13" s="1388"/>
      <c r="V13" s="1387"/>
      <c r="W13" s="1388"/>
      <c r="X13" s="1388"/>
      <c r="Y13" s="1388"/>
      <c r="Z13" s="1390"/>
      <c r="AA13" s="1398" t="s">
        <v>1098</v>
      </c>
      <c r="AB13" s="1399"/>
      <c r="AC13" s="1399"/>
      <c r="AD13" s="1399"/>
      <c r="AE13" s="1399"/>
      <c r="AF13" s="1400"/>
      <c r="AG13" s="1398" t="s">
        <v>1099</v>
      </c>
      <c r="AH13" s="1399"/>
      <c r="AI13" s="1399"/>
      <c r="AJ13" s="1399"/>
      <c r="AK13" s="1399"/>
      <c r="AL13" s="1400"/>
      <c r="AM13" s="1401" t="s">
        <v>1100</v>
      </c>
      <c r="AN13" s="1402"/>
      <c r="AO13" s="1402"/>
      <c r="AP13" s="1402"/>
      <c r="AQ13" s="1402"/>
      <c r="AR13" s="1403"/>
      <c r="AS13" s="1396"/>
      <c r="AT13" s="1396"/>
      <c r="AU13" s="1396"/>
      <c r="AV13" s="1397"/>
    </row>
    <row r="14" spans="1:49" s="309" customFormat="1" ht="36.950000000000003" customHeight="1">
      <c r="A14" s="1362" t="s">
        <v>1416</v>
      </c>
      <c r="B14" s="1363"/>
      <c r="C14" s="1363"/>
      <c r="D14" s="1363"/>
      <c r="E14" s="1363"/>
      <c r="F14" s="1363"/>
      <c r="G14" s="1363"/>
      <c r="H14" s="1363"/>
      <c r="I14" s="1363"/>
      <c r="J14" s="1371"/>
      <c r="K14" s="1372"/>
      <c r="L14" s="1372"/>
      <c r="M14" s="1372"/>
      <c r="N14" s="1372"/>
      <c r="O14" s="1372"/>
      <c r="P14" s="1372"/>
      <c r="Q14" s="1372"/>
      <c r="R14" s="1372"/>
      <c r="S14" s="1372"/>
      <c r="T14" s="1372"/>
      <c r="U14" s="1372"/>
      <c r="V14" s="1373"/>
      <c r="W14" s="1372"/>
      <c r="X14" s="1372"/>
      <c r="Y14" s="1372"/>
      <c r="Z14" s="1372"/>
      <c r="AA14" s="1372"/>
      <c r="AB14" s="1372"/>
      <c r="AC14" s="1372"/>
      <c r="AD14" s="1372"/>
      <c r="AE14" s="1372"/>
      <c r="AF14" s="1372"/>
      <c r="AG14" s="1372"/>
      <c r="AH14" s="1372"/>
      <c r="AI14" s="1372"/>
      <c r="AJ14" s="1372"/>
      <c r="AK14" s="1372"/>
      <c r="AL14" s="1374"/>
      <c r="AM14" s="1357">
        <f>SUM(P14:AF14)+AG14</f>
        <v>0</v>
      </c>
      <c r="AN14" s="1357"/>
      <c r="AO14" s="1357"/>
      <c r="AP14" s="1357"/>
      <c r="AQ14" s="1357"/>
      <c r="AR14" s="1358"/>
      <c r="AS14" s="1359" t="e">
        <f>AM14/J14</f>
        <v>#DIV/0!</v>
      </c>
      <c r="AT14" s="1360"/>
      <c r="AU14" s="1360"/>
      <c r="AV14" s="1361"/>
    </row>
    <row r="15" spans="1:49" s="309" customFormat="1" ht="36.950000000000003" customHeight="1">
      <c r="A15" s="1362" t="s">
        <v>1417</v>
      </c>
      <c r="B15" s="1363"/>
      <c r="C15" s="1363"/>
      <c r="D15" s="1363"/>
      <c r="E15" s="1363"/>
      <c r="F15" s="1363"/>
      <c r="G15" s="1363"/>
      <c r="H15" s="1363"/>
      <c r="I15" s="1363"/>
      <c r="J15" s="1364"/>
      <c r="K15" s="1365"/>
      <c r="L15" s="1365"/>
      <c r="M15" s="1365"/>
      <c r="N15" s="1365"/>
      <c r="O15" s="1365"/>
      <c r="P15" s="1366"/>
      <c r="Q15" s="1366"/>
      <c r="R15" s="1366"/>
      <c r="S15" s="1366"/>
      <c r="T15" s="1366"/>
      <c r="U15" s="1366"/>
      <c r="V15" s="1367"/>
      <c r="W15" s="1366"/>
      <c r="X15" s="1366"/>
      <c r="Y15" s="1366"/>
      <c r="Z15" s="1366"/>
      <c r="AA15" s="1365"/>
      <c r="AB15" s="1365"/>
      <c r="AC15" s="1365"/>
      <c r="AD15" s="1365"/>
      <c r="AE15" s="1365"/>
      <c r="AF15" s="1365"/>
      <c r="AG15" s="1366"/>
      <c r="AH15" s="1366"/>
      <c r="AI15" s="1366"/>
      <c r="AJ15" s="1366"/>
      <c r="AK15" s="1366"/>
      <c r="AL15" s="1368"/>
      <c r="AM15" s="1357">
        <f>SUM(P15:AF15)+AG15</f>
        <v>0</v>
      </c>
      <c r="AN15" s="1357"/>
      <c r="AO15" s="1357"/>
      <c r="AP15" s="1357"/>
      <c r="AQ15" s="1357"/>
      <c r="AR15" s="1358"/>
      <c r="AS15" s="1359" t="e">
        <f>AM15/J15</f>
        <v>#DIV/0!</v>
      </c>
      <c r="AT15" s="1360"/>
      <c r="AU15" s="1360"/>
      <c r="AV15" s="1361"/>
    </row>
    <row r="16" spans="1:49" s="309" customFormat="1" ht="36.950000000000003" customHeight="1">
      <c r="A16" s="1362" t="s">
        <v>1418</v>
      </c>
      <c r="B16" s="1363"/>
      <c r="C16" s="1363"/>
      <c r="D16" s="1363"/>
      <c r="E16" s="1363"/>
      <c r="F16" s="1363"/>
      <c r="G16" s="1363"/>
      <c r="H16" s="1363"/>
      <c r="I16" s="1363"/>
      <c r="J16" s="1404"/>
      <c r="K16" s="1366"/>
      <c r="L16" s="1366"/>
      <c r="M16" s="1366"/>
      <c r="N16" s="1366"/>
      <c r="O16" s="1366"/>
      <c r="P16" s="1366"/>
      <c r="Q16" s="1366"/>
      <c r="R16" s="1366"/>
      <c r="S16" s="1366"/>
      <c r="T16" s="1366"/>
      <c r="U16" s="1366"/>
      <c r="V16" s="1367"/>
      <c r="W16" s="1366"/>
      <c r="X16" s="1366"/>
      <c r="Y16" s="1366"/>
      <c r="Z16" s="1366"/>
      <c r="AA16" s="1366"/>
      <c r="AB16" s="1366"/>
      <c r="AC16" s="1366"/>
      <c r="AD16" s="1366"/>
      <c r="AE16" s="1366"/>
      <c r="AF16" s="1366"/>
      <c r="AG16" s="1366"/>
      <c r="AH16" s="1366"/>
      <c r="AI16" s="1366"/>
      <c r="AJ16" s="1366"/>
      <c r="AK16" s="1366"/>
      <c r="AL16" s="1368"/>
      <c r="AM16" s="1357">
        <f>SUM(P16:AF16)+AG16</f>
        <v>0</v>
      </c>
      <c r="AN16" s="1357"/>
      <c r="AO16" s="1357"/>
      <c r="AP16" s="1357"/>
      <c r="AQ16" s="1357"/>
      <c r="AR16" s="1358"/>
      <c r="AS16" s="1359" t="e">
        <f t="shared" ref="AS16:AS21" si="0">AM16/J16</f>
        <v>#DIV/0!</v>
      </c>
      <c r="AT16" s="1360"/>
      <c r="AU16" s="1360"/>
      <c r="AV16" s="1361"/>
    </row>
    <row r="17" spans="1:48" s="309" customFormat="1" ht="36.950000000000003" customHeight="1">
      <c r="A17" s="1362" t="s">
        <v>1419</v>
      </c>
      <c r="B17" s="1363"/>
      <c r="C17" s="1363"/>
      <c r="D17" s="1363"/>
      <c r="E17" s="1363"/>
      <c r="F17" s="1363"/>
      <c r="G17" s="1363"/>
      <c r="H17" s="1363"/>
      <c r="I17" s="1363"/>
      <c r="J17" s="1404"/>
      <c r="K17" s="1366"/>
      <c r="L17" s="1366"/>
      <c r="M17" s="1366"/>
      <c r="N17" s="1366"/>
      <c r="O17" s="1366"/>
      <c r="P17" s="1366"/>
      <c r="Q17" s="1366"/>
      <c r="R17" s="1366"/>
      <c r="S17" s="1366"/>
      <c r="T17" s="1366"/>
      <c r="U17" s="1366"/>
      <c r="V17" s="1367"/>
      <c r="W17" s="1366"/>
      <c r="X17" s="1366"/>
      <c r="Y17" s="1366"/>
      <c r="Z17" s="1366"/>
      <c r="AA17" s="1366"/>
      <c r="AB17" s="1366"/>
      <c r="AC17" s="1366"/>
      <c r="AD17" s="1366"/>
      <c r="AE17" s="1366"/>
      <c r="AF17" s="1366"/>
      <c r="AG17" s="1366"/>
      <c r="AH17" s="1366"/>
      <c r="AI17" s="1366"/>
      <c r="AJ17" s="1366"/>
      <c r="AK17" s="1366"/>
      <c r="AL17" s="1368"/>
      <c r="AM17" s="1357">
        <f t="shared" ref="AM17:AM21" si="1">SUM(P17:AF17)+AG17</f>
        <v>0</v>
      </c>
      <c r="AN17" s="1357"/>
      <c r="AO17" s="1357"/>
      <c r="AP17" s="1357"/>
      <c r="AQ17" s="1357"/>
      <c r="AR17" s="1358"/>
      <c r="AS17" s="1359" t="e">
        <f t="shared" si="0"/>
        <v>#DIV/0!</v>
      </c>
      <c r="AT17" s="1360"/>
      <c r="AU17" s="1360"/>
      <c r="AV17" s="1361"/>
    </row>
    <row r="18" spans="1:48" s="309" customFormat="1" ht="36.950000000000003" customHeight="1">
      <c r="A18" s="1362" t="s">
        <v>8</v>
      </c>
      <c r="B18" s="1363"/>
      <c r="C18" s="1363"/>
      <c r="D18" s="1363"/>
      <c r="E18" s="1363"/>
      <c r="F18" s="1363"/>
      <c r="G18" s="1363"/>
      <c r="H18" s="1363"/>
      <c r="I18" s="1363"/>
      <c r="J18" s="1404"/>
      <c r="K18" s="1366"/>
      <c r="L18" s="1366"/>
      <c r="M18" s="1366"/>
      <c r="N18" s="1366"/>
      <c r="O18" s="1366"/>
      <c r="P18" s="1366"/>
      <c r="Q18" s="1366"/>
      <c r="R18" s="1366"/>
      <c r="S18" s="1366"/>
      <c r="T18" s="1366"/>
      <c r="U18" s="1366"/>
      <c r="V18" s="1367"/>
      <c r="W18" s="1366"/>
      <c r="X18" s="1366"/>
      <c r="Y18" s="1366"/>
      <c r="Z18" s="1366"/>
      <c r="AA18" s="1366"/>
      <c r="AB18" s="1366"/>
      <c r="AC18" s="1366"/>
      <c r="AD18" s="1366"/>
      <c r="AE18" s="1366"/>
      <c r="AF18" s="1366"/>
      <c r="AG18" s="1366"/>
      <c r="AH18" s="1366"/>
      <c r="AI18" s="1366"/>
      <c r="AJ18" s="1366"/>
      <c r="AK18" s="1366"/>
      <c r="AL18" s="1368"/>
      <c r="AM18" s="1357">
        <f t="shared" si="1"/>
        <v>0</v>
      </c>
      <c r="AN18" s="1357"/>
      <c r="AO18" s="1357"/>
      <c r="AP18" s="1357"/>
      <c r="AQ18" s="1357"/>
      <c r="AR18" s="1358"/>
      <c r="AS18" s="1359" t="e">
        <f t="shared" si="0"/>
        <v>#DIV/0!</v>
      </c>
      <c r="AT18" s="1360"/>
      <c r="AU18" s="1360"/>
      <c r="AV18" s="1361"/>
    </row>
    <row r="19" spans="1:48" s="16" customFormat="1" ht="36.950000000000003" customHeight="1">
      <c r="A19" s="1362" t="s">
        <v>1079</v>
      </c>
      <c r="B19" s="1363"/>
      <c r="C19" s="1363"/>
      <c r="D19" s="1363"/>
      <c r="E19" s="1363"/>
      <c r="F19" s="1363"/>
      <c r="G19" s="1363"/>
      <c r="H19" s="1363"/>
      <c r="I19" s="1363"/>
      <c r="J19" s="1404"/>
      <c r="K19" s="1366"/>
      <c r="L19" s="1366"/>
      <c r="M19" s="1366"/>
      <c r="N19" s="1366"/>
      <c r="O19" s="1366"/>
      <c r="P19" s="1366"/>
      <c r="Q19" s="1366"/>
      <c r="R19" s="1366"/>
      <c r="S19" s="1366"/>
      <c r="T19" s="1366"/>
      <c r="U19" s="1366"/>
      <c r="V19" s="1367"/>
      <c r="W19" s="1366"/>
      <c r="X19" s="1366"/>
      <c r="Y19" s="1366"/>
      <c r="Z19" s="1366"/>
      <c r="AA19" s="1366"/>
      <c r="AB19" s="1366"/>
      <c r="AC19" s="1366"/>
      <c r="AD19" s="1366"/>
      <c r="AE19" s="1366"/>
      <c r="AF19" s="1366"/>
      <c r="AG19" s="1366"/>
      <c r="AH19" s="1366"/>
      <c r="AI19" s="1366"/>
      <c r="AJ19" s="1366"/>
      <c r="AK19" s="1366"/>
      <c r="AL19" s="1368"/>
      <c r="AM19" s="1357">
        <f t="shared" si="1"/>
        <v>0</v>
      </c>
      <c r="AN19" s="1357"/>
      <c r="AO19" s="1357"/>
      <c r="AP19" s="1357"/>
      <c r="AQ19" s="1357"/>
      <c r="AR19" s="1358"/>
      <c r="AS19" s="1359" t="e">
        <f t="shared" si="0"/>
        <v>#DIV/0!</v>
      </c>
      <c r="AT19" s="1360"/>
      <c r="AU19" s="1360"/>
      <c r="AV19" s="1361"/>
    </row>
    <row r="20" spans="1:48" s="16" customFormat="1" ht="36.950000000000003" customHeight="1">
      <c r="A20" s="1362" t="s">
        <v>0</v>
      </c>
      <c r="B20" s="1363"/>
      <c r="C20" s="1363"/>
      <c r="D20" s="1363"/>
      <c r="E20" s="1363"/>
      <c r="F20" s="1363"/>
      <c r="G20" s="1363"/>
      <c r="H20" s="1363"/>
      <c r="I20" s="1363"/>
      <c r="J20" s="1404"/>
      <c r="K20" s="1366"/>
      <c r="L20" s="1366"/>
      <c r="M20" s="1366"/>
      <c r="N20" s="1366"/>
      <c r="O20" s="1366"/>
      <c r="P20" s="1366"/>
      <c r="Q20" s="1366"/>
      <c r="R20" s="1366"/>
      <c r="S20" s="1366"/>
      <c r="T20" s="1366"/>
      <c r="U20" s="1366"/>
      <c r="V20" s="1367"/>
      <c r="W20" s="1366"/>
      <c r="X20" s="1366"/>
      <c r="Y20" s="1366"/>
      <c r="Z20" s="1366"/>
      <c r="AA20" s="1366"/>
      <c r="AB20" s="1366"/>
      <c r="AC20" s="1366"/>
      <c r="AD20" s="1366"/>
      <c r="AE20" s="1366"/>
      <c r="AF20" s="1366"/>
      <c r="AG20" s="1366"/>
      <c r="AH20" s="1366"/>
      <c r="AI20" s="1366"/>
      <c r="AJ20" s="1366"/>
      <c r="AK20" s="1366"/>
      <c r="AL20" s="1368"/>
      <c r="AM20" s="1357">
        <f t="shared" si="1"/>
        <v>0</v>
      </c>
      <c r="AN20" s="1357"/>
      <c r="AO20" s="1357"/>
      <c r="AP20" s="1357"/>
      <c r="AQ20" s="1357"/>
      <c r="AR20" s="1358"/>
      <c r="AS20" s="1359" t="e">
        <f t="shared" si="0"/>
        <v>#DIV/0!</v>
      </c>
      <c r="AT20" s="1360"/>
      <c r="AU20" s="1360"/>
      <c r="AV20" s="1361"/>
    </row>
    <row r="21" spans="1:48" s="16" customFormat="1" ht="36.950000000000003" customHeight="1" thickBot="1">
      <c r="A21" s="1362" t="s">
        <v>1420</v>
      </c>
      <c r="B21" s="1363"/>
      <c r="C21" s="1363"/>
      <c r="D21" s="1363"/>
      <c r="E21" s="1363"/>
      <c r="F21" s="1363"/>
      <c r="G21" s="1363"/>
      <c r="H21" s="1363"/>
      <c r="I21" s="1363"/>
      <c r="J21" s="1407"/>
      <c r="K21" s="1408"/>
      <c r="L21" s="1408"/>
      <c r="M21" s="1408"/>
      <c r="N21" s="1408"/>
      <c r="O21" s="1408"/>
      <c r="P21" s="1408"/>
      <c r="Q21" s="1408"/>
      <c r="R21" s="1408"/>
      <c r="S21" s="1408"/>
      <c r="T21" s="1408"/>
      <c r="U21" s="1408"/>
      <c r="V21" s="1409"/>
      <c r="W21" s="1408"/>
      <c r="X21" s="1408"/>
      <c r="Y21" s="1408"/>
      <c r="Z21" s="1408"/>
      <c r="AA21" s="1408"/>
      <c r="AB21" s="1408"/>
      <c r="AC21" s="1408"/>
      <c r="AD21" s="1408"/>
      <c r="AE21" s="1408"/>
      <c r="AF21" s="1408"/>
      <c r="AG21" s="1408"/>
      <c r="AH21" s="1408"/>
      <c r="AI21" s="1408"/>
      <c r="AJ21" s="1408"/>
      <c r="AK21" s="1408"/>
      <c r="AL21" s="1413"/>
      <c r="AM21" s="1357">
        <f t="shared" si="1"/>
        <v>0</v>
      </c>
      <c r="AN21" s="1357"/>
      <c r="AO21" s="1357"/>
      <c r="AP21" s="1357"/>
      <c r="AQ21" s="1357"/>
      <c r="AR21" s="1358"/>
      <c r="AS21" s="1359" t="e">
        <f t="shared" si="0"/>
        <v>#DIV/0!</v>
      </c>
      <c r="AT21" s="1360"/>
      <c r="AU21" s="1360"/>
      <c r="AV21" s="1361"/>
    </row>
    <row r="22" spans="1:48" s="16" customFormat="1" ht="36.950000000000003" customHeight="1">
      <c r="A22" s="1414" t="s">
        <v>1101</v>
      </c>
      <c r="B22" s="1415"/>
      <c r="C22" s="1415"/>
      <c r="D22" s="1415"/>
      <c r="E22" s="1415"/>
      <c r="F22" s="1415"/>
      <c r="G22" s="1415"/>
      <c r="H22" s="1415"/>
      <c r="I22" s="1415"/>
      <c r="J22" s="1416">
        <f>SUM(J14:O21)</f>
        <v>0</v>
      </c>
      <c r="K22" s="1416"/>
      <c r="L22" s="1416"/>
      <c r="M22" s="1416"/>
      <c r="N22" s="1416"/>
      <c r="O22" s="1417"/>
      <c r="P22" s="1418">
        <f>SUM(P14:U21)</f>
        <v>0</v>
      </c>
      <c r="Q22" s="1419"/>
      <c r="R22" s="1419"/>
      <c r="S22" s="1419"/>
      <c r="T22" s="1419"/>
      <c r="U22" s="1420"/>
      <c r="V22" s="1421">
        <f>SUM(V14:Z21)</f>
        <v>0</v>
      </c>
      <c r="W22" s="1416"/>
      <c r="X22" s="1416"/>
      <c r="Y22" s="1416"/>
      <c r="Z22" s="1417"/>
      <c r="AA22" s="1421">
        <f>SUM(AA14:AF21)</f>
        <v>0</v>
      </c>
      <c r="AB22" s="1416"/>
      <c r="AC22" s="1416"/>
      <c r="AD22" s="1416"/>
      <c r="AE22" s="1416"/>
      <c r="AF22" s="1417"/>
      <c r="AG22" s="1421">
        <f>SUM(AG14:AL21)</f>
        <v>0</v>
      </c>
      <c r="AH22" s="1416"/>
      <c r="AI22" s="1416"/>
      <c r="AJ22" s="1416"/>
      <c r="AK22" s="1416"/>
      <c r="AL22" s="1417"/>
      <c r="AM22" s="1405">
        <f>SUM(AM14:AR21)</f>
        <v>0</v>
      </c>
      <c r="AN22" s="1405"/>
      <c r="AO22" s="1405"/>
      <c r="AP22" s="1405"/>
      <c r="AQ22" s="1405"/>
      <c r="AR22" s="1406"/>
      <c r="AS22" s="1359" t="e">
        <f>(AM22-J22)/J22</f>
        <v>#DIV/0!</v>
      </c>
      <c r="AT22" s="1360"/>
      <c r="AU22" s="1360"/>
      <c r="AV22" s="1361"/>
    </row>
    <row r="23" spans="1:48" s="309" customFormat="1" ht="12.95" customHeight="1">
      <c r="A23" s="1411" t="s">
        <v>1102</v>
      </c>
      <c r="B23" s="1411"/>
      <c r="C23" s="1411"/>
      <c r="D23" s="1411"/>
      <c r="E23" s="1411"/>
      <c r="F23" s="1411"/>
      <c r="G23" s="1411"/>
      <c r="H23" s="1411"/>
      <c r="I23" s="1411"/>
      <c r="J23" s="1411"/>
      <c r="K23" s="1411"/>
      <c r="L23" s="1411"/>
      <c r="M23" s="1411"/>
      <c r="N23" s="1411"/>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1"/>
      <c r="AL23" s="1411"/>
      <c r="AM23" s="1411"/>
      <c r="AN23" s="1411"/>
      <c r="AO23" s="1411"/>
      <c r="AP23" s="1411"/>
      <c r="AQ23" s="1411"/>
      <c r="AR23" s="1411"/>
      <c r="AS23" s="1411"/>
      <c r="AT23" s="1411"/>
      <c r="AU23" s="1411"/>
      <c r="AV23" s="1411"/>
    </row>
    <row r="24" spans="1:48" s="305" customFormat="1" ht="20.100000000000001" customHeight="1">
      <c r="A24" s="1279" t="s">
        <v>1103</v>
      </c>
      <c r="B24" s="1279"/>
      <c r="C24" s="1279"/>
      <c r="D24" s="1279"/>
      <c r="E24" s="1279"/>
      <c r="F24" s="1279"/>
      <c r="G24" s="1279"/>
      <c r="H24" s="1279"/>
      <c r="I24" s="1279"/>
      <c r="J24" s="1279"/>
      <c r="K24" s="1279"/>
      <c r="L24" s="1279"/>
      <c r="M24" s="1279"/>
      <c r="N24" s="1279"/>
      <c r="O24" s="1279"/>
      <c r="P24" s="1279"/>
      <c r="Q24" s="1279"/>
      <c r="R24" s="1279"/>
      <c r="S24" s="1279"/>
      <c r="T24" s="1279"/>
      <c r="U24" s="1279"/>
      <c r="V24" s="1279"/>
      <c r="W24" s="1279"/>
      <c r="X24" s="1279"/>
      <c r="Y24" s="1279"/>
      <c r="Z24" s="1279"/>
      <c r="AA24" s="1279"/>
      <c r="AB24" s="1279"/>
      <c r="AC24" s="1279"/>
      <c r="AD24" s="1279"/>
      <c r="AE24" s="1279"/>
      <c r="AF24" s="1279"/>
      <c r="AG24" s="1279"/>
      <c r="AH24" s="1279"/>
      <c r="AI24" s="1279"/>
      <c r="AJ24" s="1279"/>
      <c r="AK24" s="1279"/>
      <c r="AL24" s="1279"/>
      <c r="AM24" s="1279"/>
      <c r="AN24" s="1279"/>
      <c r="AO24" s="1279"/>
      <c r="AP24" s="1279"/>
      <c r="AQ24" s="1279"/>
      <c r="AR24" s="1279"/>
      <c r="AS24" s="1279"/>
      <c r="AT24" s="1279"/>
      <c r="AU24" s="1279"/>
      <c r="AV24" s="1279"/>
    </row>
    <row r="25" spans="1:48" s="309" customFormat="1" ht="12.95" customHeight="1">
      <c r="A25" s="1279" t="s">
        <v>1104</v>
      </c>
      <c r="B25" s="1279"/>
      <c r="C25" s="1279"/>
      <c r="D25" s="1279"/>
      <c r="E25" s="1279"/>
      <c r="F25" s="1279"/>
      <c r="G25" s="1279"/>
      <c r="H25" s="1279"/>
      <c r="I25" s="1279"/>
      <c r="J25" s="1279"/>
      <c r="K25" s="1279"/>
      <c r="L25" s="1279"/>
      <c r="M25" s="1279"/>
      <c r="N25" s="1279"/>
      <c r="O25" s="1279"/>
      <c r="P25" s="1279"/>
      <c r="Q25" s="1279"/>
      <c r="R25" s="1279"/>
      <c r="S25" s="1279"/>
      <c r="T25" s="1279"/>
      <c r="U25" s="1279"/>
      <c r="V25" s="1279"/>
      <c r="W25" s="1279"/>
      <c r="X25" s="1279"/>
      <c r="Y25" s="1279"/>
      <c r="Z25" s="1279"/>
      <c r="AA25" s="1279"/>
      <c r="AB25" s="1279"/>
      <c r="AC25" s="1279"/>
      <c r="AD25" s="1279"/>
      <c r="AE25" s="1279"/>
      <c r="AF25" s="1279"/>
      <c r="AG25" s="1279"/>
      <c r="AH25" s="1279"/>
      <c r="AI25" s="1279"/>
      <c r="AJ25" s="1279"/>
      <c r="AK25" s="1279"/>
      <c r="AL25" s="1279"/>
      <c r="AM25" s="1279"/>
      <c r="AN25" s="1279"/>
      <c r="AO25" s="1279"/>
      <c r="AP25" s="1279"/>
      <c r="AQ25" s="1279"/>
      <c r="AR25" s="1279"/>
      <c r="AS25" s="1279"/>
      <c r="AT25" s="1279"/>
      <c r="AU25" s="1279"/>
      <c r="AV25" s="1279"/>
    </row>
    <row r="26" spans="1:48" s="309" customFormat="1" ht="20.100000000000001" customHeight="1"/>
    <row r="27" spans="1:48" s="281" customFormat="1" ht="17.100000000000001" customHeight="1">
      <c r="R27" s="1412">
        <f ca="1">TODAY()</f>
        <v>45428</v>
      </c>
      <c r="S27" s="1412"/>
      <c r="T27" s="1412"/>
      <c r="U27" s="1412"/>
      <c r="V27" s="1412"/>
      <c r="W27" s="1412"/>
      <c r="X27" s="1412"/>
      <c r="Y27" s="1412"/>
      <c r="Z27" s="1412"/>
      <c r="AA27" s="1412"/>
      <c r="AB27" s="1412"/>
      <c r="AC27" s="1412"/>
      <c r="AD27" s="1412"/>
      <c r="AE27" s="1412"/>
      <c r="AF27" s="1412"/>
      <c r="AG27" s="1412"/>
      <c r="AH27" s="1412"/>
      <c r="AI27" s="1412"/>
      <c r="AJ27" s="1412"/>
      <c r="AK27" s="1412"/>
      <c r="AL27" s="1412"/>
      <c r="AM27" s="311"/>
      <c r="AN27" s="311"/>
      <c r="AO27" s="311"/>
      <c r="AP27" s="311"/>
      <c r="AQ27" s="311"/>
      <c r="AR27" s="311"/>
      <c r="AS27" s="311"/>
      <c r="AT27" s="311"/>
      <c r="AU27" s="311"/>
      <c r="AV27" s="311"/>
    </row>
    <row r="28" spans="1:48" s="281" customFormat="1" ht="18" customHeight="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row>
    <row r="29" spans="1:48" s="281" customFormat="1" ht="18" customHeight="1">
      <c r="W29" s="307"/>
      <c r="X29" s="307"/>
      <c r="Y29" s="307"/>
      <c r="Z29" s="307"/>
      <c r="AA29" s="307"/>
      <c r="AB29" s="307"/>
      <c r="AC29" s="1410" t="s">
        <v>1105</v>
      </c>
      <c r="AD29" s="1410"/>
      <c r="AE29" s="1410"/>
      <c r="AF29" s="1410"/>
      <c r="AG29" s="1410"/>
      <c r="AH29" s="1410"/>
      <c r="AI29" s="1410"/>
      <c r="AJ29" s="1410"/>
      <c r="AK29" s="1410"/>
      <c r="AM29" s="1219">
        <f>'1'!AJ24</f>
        <v>0</v>
      </c>
      <c r="AN29" s="1219"/>
      <c r="AO29" s="1219"/>
      <c r="AP29" s="1219"/>
      <c r="AQ29" s="1219"/>
      <c r="AR29" s="1219"/>
      <c r="AS29" s="1219"/>
      <c r="AT29" s="1410" t="s">
        <v>1106</v>
      </c>
      <c r="AU29" s="1410"/>
      <c r="AV29" s="1410"/>
    </row>
    <row r="30" spans="1:48" s="281" customFormat="1" ht="18" hidden="1" customHeight="1">
      <c r="W30" s="356"/>
      <c r="X30" s="356"/>
      <c r="Y30" s="356"/>
      <c r="Z30" s="356"/>
      <c r="AA30" s="356"/>
      <c r="AB30" s="356"/>
      <c r="AC30" s="1410" t="s">
        <v>1200</v>
      </c>
      <c r="AD30" s="1410"/>
      <c r="AE30" s="1410"/>
      <c r="AF30" s="1410"/>
      <c r="AG30" s="1410"/>
      <c r="AH30" s="1410"/>
      <c r="AI30" s="1410"/>
      <c r="AJ30" s="1410"/>
      <c r="AK30" s="1410"/>
      <c r="AM30" s="1219">
        <f>'1'!AJ25</f>
        <v>0</v>
      </c>
      <c r="AN30" s="1219"/>
      <c r="AO30" s="1219"/>
      <c r="AP30" s="1219"/>
      <c r="AQ30" s="1219"/>
      <c r="AR30" s="1219"/>
      <c r="AS30" s="1219"/>
      <c r="AT30" s="1410" t="s">
        <v>1106</v>
      </c>
      <c r="AU30" s="1410"/>
      <c r="AV30" s="1410"/>
    </row>
    <row r="31" spans="1:48" ht="18" customHeight="1">
      <c r="A31" s="1214" t="s">
        <v>1273</v>
      </c>
      <c r="B31" s="1214"/>
      <c r="C31" s="1214"/>
      <c r="D31" s="1214"/>
      <c r="E31" s="1214"/>
      <c r="F31" s="1214"/>
      <c r="G31" s="1214"/>
      <c r="H31" s="1214"/>
      <c r="I31" s="1214"/>
      <c r="J31" s="1214"/>
      <c r="K31" s="1214"/>
      <c r="L31" s="1410" t="s">
        <v>1107</v>
      </c>
      <c r="M31" s="1410"/>
      <c r="N31" s="1410"/>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row>
  </sheetData>
  <sheetProtection selectLockedCells="1" selectUnlockedCells="1"/>
  <protectedRanges>
    <protectedRange sqref="AQ5:AQ6 N5:O6 Q6" name="범위1_1_2_2"/>
  </protectedRanges>
  <mergeCells count="110">
    <mergeCell ref="AC30:AK30"/>
    <mergeCell ref="AM30:AS30"/>
    <mergeCell ref="AT30:AV30"/>
    <mergeCell ref="A31:K31"/>
    <mergeCell ref="L31:N31"/>
    <mergeCell ref="AC4:AI4"/>
    <mergeCell ref="AJ4:AN4"/>
    <mergeCell ref="AP4:AV4"/>
    <mergeCell ref="A23:AV23"/>
    <mergeCell ref="A24:AV24"/>
    <mergeCell ref="A25:AV25"/>
    <mergeCell ref="R27:AL27"/>
    <mergeCell ref="AC29:AK29"/>
    <mergeCell ref="AM29:AS29"/>
    <mergeCell ref="AT29:AV29"/>
    <mergeCell ref="AG21:AL21"/>
    <mergeCell ref="AM21:AR21"/>
    <mergeCell ref="AS21:AV21"/>
    <mergeCell ref="A22:I22"/>
    <mergeCell ref="J22:O22"/>
    <mergeCell ref="P22:U22"/>
    <mergeCell ref="V22:Z22"/>
    <mergeCell ref="AA22:AF22"/>
    <mergeCell ref="AG22:AL22"/>
    <mergeCell ref="AM22:AR22"/>
    <mergeCell ref="AS22:AV22"/>
    <mergeCell ref="A21:I21"/>
    <mergeCell ref="J21:O21"/>
    <mergeCell ref="P21:U21"/>
    <mergeCell ref="V21:Z21"/>
    <mergeCell ref="AA21:AF21"/>
    <mergeCell ref="AG20:AL20"/>
    <mergeCell ref="AM20:AR20"/>
    <mergeCell ref="AS20:AV20"/>
    <mergeCell ref="A20:I20"/>
    <mergeCell ref="J20:O20"/>
    <mergeCell ref="P20:U20"/>
    <mergeCell ref="V20:Z20"/>
    <mergeCell ref="AA20:AF20"/>
    <mergeCell ref="AG18:AL18"/>
    <mergeCell ref="AM18:AR18"/>
    <mergeCell ref="AS18:AV18"/>
    <mergeCell ref="A19:I19"/>
    <mergeCell ref="J19:O19"/>
    <mergeCell ref="P19:U19"/>
    <mergeCell ref="V19:Z19"/>
    <mergeCell ref="AA19:AF19"/>
    <mergeCell ref="AG19:AL19"/>
    <mergeCell ref="AM19:AR19"/>
    <mergeCell ref="AS19:AV19"/>
    <mergeCell ref="J18:O18"/>
    <mergeCell ref="P18:U18"/>
    <mergeCell ref="V18:Z18"/>
    <mergeCell ref="AA18:AF18"/>
    <mergeCell ref="A18:I18"/>
    <mergeCell ref="AM15:AR15"/>
    <mergeCell ref="AS15:AV15"/>
    <mergeCell ref="AM16:AR16"/>
    <mergeCell ref="AS16:AV16"/>
    <mergeCell ref="A17:I17"/>
    <mergeCell ref="J17:O17"/>
    <mergeCell ref="P17:U17"/>
    <mergeCell ref="V17:Z17"/>
    <mergeCell ref="AA17:AF17"/>
    <mergeCell ref="AG17:AL17"/>
    <mergeCell ref="AM17:AR17"/>
    <mergeCell ref="AS17:AV17"/>
    <mergeCell ref="P16:U16"/>
    <mergeCell ref="V16:Z16"/>
    <mergeCell ref="AA16:AF16"/>
    <mergeCell ref="J16:O16"/>
    <mergeCell ref="A16:I16"/>
    <mergeCell ref="AG16:AL16"/>
    <mergeCell ref="A6:G6"/>
    <mergeCell ref="H6:AV6"/>
    <mergeCell ref="B9:AV9"/>
    <mergeCell ref="B11:AV11"/>
    <mergeCell ref="A12:I13"/>
    <mergeCell ref="J12:O13"/>
    <mergeCell ref="P12:U13"/>
    <mergeCell ref="V12:Z13"/>
    <mergeCell ref="AA12:AR12"/>
    <mergeCell ref="AS12:AV13"/>
    <mergeCell ref="AA13:AF13"/>
    <mergeCell ref="AG13:AL13"/>
    <mergeCell ref="AM13:AR13"/>
    <mergeCell ref="AM14:AR14"/>
    <mergeCell ref="AS14:AV14"/>
    <mergeCell ref="A15:I15"/>
    <mergeCell ref="J15:O15"/>
    <mergeCell ref="P15:U15"/>
    <mergeCell ref="V15:Z15"/>
    <mergeCell ref="AA15:AF15"/>
    <mergeCell ref="AG15:AL15"/>
    <mergeCell ref="A1:AV1"/>
    <mergeCell ref="W4:AB4"/>
    <mergeCell ref="B8:AV8"/>
    <mergeCell ref="A14:I14"/>
    <mergeCell ref="J14:O14"/>
    <mergeCell ref="P14:U14"/>
    <mergeCell ref="V14:Z14"/>
    <mergeCell ref="AA14:AF14"/>
    <mergeCell ref="AG14:AL14"/>
    <mergeCell ref="A2:AV2"/>
    <mergeCell ref="H5:V5"/>
    <mergeCell ref="W5:AB5"/>
    <mergeCell ref="AC5:AV5"/>
    <mergeCell ref="A4:G4"/>
    <mergeCell ref="A5:G5"/>
    <mergeCell ref="H4:V4"/>
  </mergeCells>
  <phoneticPr fontId="14" type="noConversion"/>
  <dataValidations count="1">
    <dataValidation allowBlank="1" showInputMessage="1" showErrorMessage="1" prompt="증감사유는 구체적으로 기재 요망(OSOS 시스템 적용으로 미기재시 반려될 수 있음)" sqref="B9:AV9"/>
  </dataValidations>
  <printOptions horizontalCentered="1"/>
  <pageMargins left="0.19685039370078741" right="0.19685039370078741" top="0.78740157480314965" bottom="0.39370078740157483" header="0.39370078740157483" footer="0.19685039370078741"/>
  <pageSetup paperSize="9" scale="90" orientation="portrait" errors="blank" r:id="rId1"/>
  <headerFooter alignWithMargins="0">
    <oddFooter>&amp;C&amp;"맑은 고딕,보통"&amp;9&amp;P / &amp;N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44"/>
  <sheetViews>
    <sheetView topLeftCell="A6" zoomScale="90" zoomScaleNormal="90" workbookViewId="0">
      <selection activeCell="A8" sqref="A8:G8"/>
    </sheetView>
  </sheetViews>
  <sheetFormatPr defaultColWidth="1.77734375" defaultRowHeight="18" customHeight="1"/>
  <cols>
    <col min="1" max="9" width="1.77734375" style="258"/>
    <col min="10" max="49" width="1.77734375" style="258" customWidth="1"/>
    <col min="50" max="16384" width="1.77734375" style="258"/>
  </cols>
  <sheetData>
    <row r="1" spans="1:49" s="260" customFormat="1" ht="18" hidden="1" customHeight="1" thickBot="1">
      <c r="AJ1" s="1441" t="s">
        <v>741</v>
      </c>
      <c r="AK1" s="1441"/>
      <c r="AL1" s="1441"/>
      <c r="AM1" s="1441" t="s">
        <v>742</v>
      </c>
      <c r="AN1" s="1441"/>
      <c r="AO1" s="1441"/>
      <c r="AP1" s="1441"/>
      <c r="AQ1" s="1441"/>
      <c r="AR1" s="1441" t="s">
        <v>743</v>
      </c>
      <c r="AS1" s="1441"/>
      <c r="AT1" s="1441"/>
      <c r="AU1" s="1441" t="s">
        <v>744</v>
      </c>
      <c r="AV1" s="1441"/>
      <c r="AW1" s="1441"/>
    </row>
    <row r="2" spans="1:49" s="260" customFormat="1" ht="15" hidden="1" customHeight="1" thickTop="1">
      <c r="AJ2" s="1442"/>
      <c r="AK2" s="1443"/>
      <c r="AL2" s="1444"/>
      <c r="AM2" s="1442"/>
      <c r="AN2" s="1443"/>
      <c r="AO2" s="1443"/>
      <c r="AP2" s="1443"/>
      <c r="AQ2" s="1444"/>
      <c r="AR2" s="1442"/>
      <c r="AS2" s="1443"/>
      <c r="AT2" s="1444"/>
      <c r="AU2" s="1442"/>
      <c r="AV2" s="1443"/>
      <c r="AW2" s="1444"/>
    </row>
    <row r="3" spans="1:49" s="260" customFormat="1" ht="15" hidden="1" customHeight="1">
      <c r="AJ3" s="1445"/>
      <c r="AK3" s="1446"/>
      <c r="AL3" s="1447"/>
      <c r="AM3" s="1445" t="s">
        <v>745</v>
      </c>
      <c r="AN3" s="1446"/>
      <c r="AO3" s="1446"/>
      <c r="AP3" s="1446"/>
      <c r="AQ3" s="1447"/>
      <c r="AR3" s="1445"/>
      <c r="AS3" s="1446"/>
      <c r="AT3" s="1447"/>
      <c r="AU3" s="1445"/>
      <c r="AV3" s="1446"/>
      <c r="AW3" s="1447"/>
    </row>
    <row r="4" spans="1:49" s="260" customFormat="1" ht="15" hidden="1" customHeight="1">
      <c r="AJ4" s="1448"/>
      <c r="AK4" s="1449"/>
      <c r="AL4" s="1450"/>
      <c r="AM4" s="1448"/>
      <c r="AN4" s="1449"/>
      <c r="AO4" s="1449"/>
      <c r="AP4" s="1449"/>
      <c r="AQ4" s="1450"/>
      <c r="AR4" s="1448"/>
      <c r="AS4" s="1449"/>
      <c r="AT4" s="1450"/>
      <c r="AU4" s="1448"/>
      <c r="AV4" s="1449"/>
      <c r="AW4" s="1450"/>
    </row>
    <row r="5" spans="1:49" s="260" customFormat="1" ht="15" hidden="1" customHeight="1"/>
    <row r="6" spans="1:49" s="261" customFormat="1" ht="31.5">
      <c r="A6" s="1311" t="s">
        <v>762</v>
      </c>
      <c r="B6" s="1311"/>
      <c r="C6" s="1311"/>
      <c r="D6" s="1311"/>
      <c r="E6" s="1311"/>
      <c r="F6" s="1311"/>
      <c r="G6" s="1311"/>
      <c r="H6" s="1311"/>
      <c r="I6" s="1311"/>
      <c r="J6" s="1311"/>
      <c r="K6" s="1311"/>
      <c r="L6" s="1311"/>
      <c r="M6" s="1311"/>
      <c r="N6" s="1311"/>
      <c r="O6" s="1311"/>
      <c r="P6" s="1311"/>
      <c r="Q6" s="1311"/>
      <c r="R6" s="1311"/>
      <c r="S6" s="1311"/>
      <c r="T6" s="1311"/>
      <c r="U6" s="1311"/>
      <c r="V6" s="1311"/>
      <c r="W6" s="1311"/>
      <c r="X6" s="1311"/>
      <c r="Y6" s="1311"/>
      <c r="Z6" s="1311"/>
      <c r="AA6" s="1311"/>
      <c r="AB6" s="1311"/>
      <c r="AC6" s="1311"/>
      <c r="AD6" s="1311"/>
      <c r="AE6" s="1311"/>
      <c r="AF6" s="1311"/>
      <c r="AG6" s="1311"/>
      <c r="AH6" s="1311"/>
      <c r="AI6" s="1311"/>
      <c r="AJ6" s="1311"/>
      <c r="AK6" s="1311"/>
      <c r="AL6" s="1311"/>
      <c r="AM6" s="1311"/>
      <c r="AN6" s="1311"/>
      <c r="AO6" s="1311"/>
      <c r="AP6" s="1311"/>
      <c r="AQ6" s="1311"/>
      <c r="AR6" s="1311"/>
      <c r="AS6" s="1311"/>
      <c r="AT6" s="1311"/>
      <c r="AU6" s="1311"/>
      <c r="AV6" s="1311"/>
      <c r="AW6" s="1311"/>
    </row>
    <row r="8" spans="1:49" s="264" customFormat="1" ht="18" customHeight="1">
      <c r="A8" s="1287" t="s">
        <v>81</v>
      </c>
      <c r="B8" s="1287"/>
      <c r="C8" s="1287"/>
      <c r="D8" s="1287"/>
      <c r="E8" s="1287"/>
      <c r="F8" s="1287"/>
      <c r="G8" s="1327"/>
      <c r="H8" s="1287">
        <f>'1'!$H$3:$V$3</f>
        <v>0</v>
      </c>
      <c r="I8" s="1287"/>
      <c r="J8" s="1287"/>
      <c r="K8" s="1287"/>
      <c r="L8" s="1287"/>
      <c r="M8" s="1287"/>
      <c r="N8" s="1287"/>
      <c r="O8" s="1287"/>
      <c r="P8" s="1287"/>
      <c r="Q8" s="1287"/>
      <c r="R8" s="1287"/>
      <c r="S8" s="1287"/>
      <c r="T8" s="1287"/>
      <c r="U8" s="1287"/>
      <c r="V8" s="1287"/>
      <c r="W8" s="1287" t="s">
        <v>775</v>
      </c>
      <c r="X8" s="1287"/>
      <c r="Y8" s="1287"/>
      <c r="Z8" s="1287"/>
      <c r="AA8" s="1287"/>
      <c r="AB8" s="1287"/>
      <c r="AC8" s="1287">
        <f>'1'!$AC$3:$AI$3</f>
        <v>0</v>
      </c>
      <c r="AD8" s="1287"/>
      <c r="AE8" s="1287"/>
      <c r="AF8" s="1287"/>
      <c r="AG8" s="1287"/>
      <c r="AH8" s="1287"/>
      <c r="AI8" s="1287"/>
      <c r="AJ8" s="1287" t="s">
        <v>27</v>
      </c>
      <c r="AK8" s="1327"/>
      <c r="AL8" s="1327"/>
      <c r="AM8" s="1327"/>
      <c r="AN8" s="1327"/>
      <c r="AO8" s="297" t="s">
        <v>80</v>
      </c>
      <c r="AP8" s="1328">
        <f>'1'!$AP$3:$AV$3</f>
        <v>0</v>
      </c>
      <c r="AQ8" s="1327"/>
      <c r="AR8" s="1327"/>
      <c r="AS8" s="1327"/>
      <c r="AT8" s="1327"/>
      <c r="AU8" s="1327"/>
      <c r="AV8" s="1327"/>
    </row>
    <row r="9" spans="1:49" s="264" customFormat="1" ht="18" customHeight="1">
      <c r="A9" s="1287" t="s">
        <v>82</v>
      </c>
      <c r="B9" s="1287"/>
      <c r="C9" s="1287"/>
      <c r="D9" s="1287"/>
      <c r="E9" s="1287"/>
      <c r="F9" s="1287"/>
      <c r="G9" s="1327"/>
      <c r="H9" s="1287">
        <f>'1'!$H$4:$Y$4</f>
        <v>0</v>
      </c>
      <c r="I9" s="1287"/>
      <c r="J9" s="1287"/>
      <c r="K9" s="1287"/>
      <c r="L9" s="1287"/>
      <c r="M9" s="1287"/>
      <c r="N9" s="1287"/>
      <c r="O9" s="1287"/>
      <c r="P9" s="1287"/>
      <c r="Q9" s="1287"/>
      <c r="R9" s="1287"/>
      <c r="S9" s="1287"/>
      <c r="T9" s="1287"/>
      <c r="U9" s="1287"/>
      <c r="V9" s="1287"/>
      <c r="W9" s="1287" t="s">
        <v>83</v>
      </c>
      <c r="X9" s="1287"/>
      <c r="Y9" s="1287"/>
      <c r="Z9" s="1287"/>
      <c r="AA9" s="1287"/>
      <c r="AB9" s="1287"/>
      <c r="AC9" s="1287">
        <f>'1'!$AC$4:$AV$4</f>
        <v>0</v>
      </c>
      <c r="AD9" s="1287"/>
      <c r="AE9" s="1287"/>
      <c r="AF9" s="1287"/>
      <c r="AG9" s="1287"/>
      <c r="AH9" s="1287"/>
      <c r="AI9" s="1287"/>
      <c r="AJ9" s="1327"/>
      <c r="AK9" s="1327"/>
      <c r="AL9" s="1327"/>
      <c r="AM9" s="1327"/>
      <c r="AN9" s="1327"/>
      <c r="AO9" s="1327"/>
      <c r="AP9" s="1327"/>
      <c r="AQ9" s="1327"/>
      <c r="AR9" s="1327"/>
      <c r="AS9" s="1327"/>
      <c r="AT9" s="1327"/>
      <c r="AU9" s="1327"/>
      <c r="AV9" s="1327"/>
      <c r="AW9" s="265"/>
    </row>
    <row r="10" spans="1:49" s="264" customFormat="1" ht="18" customHeight="1">
      <c r="A10" s="1287" t="s">
        <v>79</v>
      </c>
      <c r="B10" s="1287"/>
      <c r="C10" s="1287"/>
      <c r="D10" s="1287"/>
      <c r="E10" s="1287"/>
      <c r="F10" s="1287"/>
      <c r="G10" s="1327"/>
      <c r="H10" s="1287">
        <f>'1'!$H$5:$AV$5</f>
        <v>0</v>
      </c>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265"/>
    </row>
    <row r="11" spans="1:49" s="260" customFormat="1" ht="12.95" customHeight="1">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row>
    <row r="12" spans="1:49" s="260" customFormat="1" ht="21.75" customHeight="1">
      <c r="A12" s="1422" t="s">
        <v>746</v>
      </c>
      <c r="B12" s="1423"/>
      <c r="C12" s="1423"/>
      <c r="D12" s="1423"/>
      <c r="E12" s="1423"/>
      <c r="F12" s="1423"/>
      <c r="G12" s="1423"/>
      <c r="H12" s="1423"/>
      <c r="I12" s="1423"/>
      <c r="J12" s="1423"/>
      <c r="K12" s="1423" t="s">
        <v>747</v>
      </c>
      <c r="L12" s="1423"/>
      <c r="M12" s="1423"/>
      <c r="N12" s="1423"/>
      <c r="O12" s="1423"/>
      <c r="P12" s="1423"/>
      <c r="Q12" s="1423"/>
      <c r="R12" s="1423"/>
      <c r="S12" s="1423"/>
      <c r="T12" s="1423"/>
      <c r="U12" s="1423"/>
      <c r="V12" s="1423"/>
      <c r="W12" s="1423"/>
      <c r="X12" s="1423" t="s">
        <v>748</v>
      </c>
      <c r="Y12" s="1423"/>
      <c r="Z12" s="1423"/>
      <c r="AA12" s="1423"/>
      <c r="AB12" s="1423"/>
      <c r="AC12" s="1423"/>
      <c r="AD12" s="1423"/>
      <c r="AE12" s="1423"/>
      <c r="AF12" s="1423"/>
      <c r="AG12" s="1423"/>
      <c r="AH12" s="1423"/>
      <c r="AI12" s="1423"/>
      <c r="AJ12" s="1423"/>
      <c r="AK12" s="1423" t="s">
        <v>749</v>
      </c>
      <c r="AL12" s="1423"/>
      <c r="AM12" s="1423"/>
      <c r="AN12" s="1423"/>
      <c r="AO12" s="1423"/>
      <c r="AP12" s="1423"/>
      <c r="AQ12" s="1423"/>
      <c r="AR12" s="1423"/>
      <c r="AS12" s="1423"/>
      <c r="AT12" s="1423"/>
      <c r="AU12" s="1423"/>
      <c r="AV12" s="1423"/>
      <c r="AW12" s="1424"/>
    </row>
    <row r="13" spans="1:49" s="260" customFormat="1" ht="18.75" customHeight="1">
      <c r="A13" s="1425" t="s">
        <v>1442</v>
      </c>
      <c r="B13" s="1293"/>
      <c r="C13" s="1293"/>
      <c r="D13" s="1293"/>
      <c r="E13" s="1293"/>
      <c r="F13" s="1293"/>
      <c r="G13" s="1293"/>
      <c r="H13" s="1293"/>
      <c r="I13" s="1293"/>
      <c r="J13" s="1293"/>
      <c r="K13" s="1428" t="s">
        <v>756</v>
      </c>
      <c r="L13" s="1429"/>
      <c r="M13" s="1429"/>
      <c r="N13" s="1429"/>
      <c r="O13" s="1429"/>
      <c r="P13" s="1429"/>
      <c r="Q13" s="1429"/>
      <c r="R13" s="1429"/>
      <c r="S13" s="1429"/>
      <c r="T13" s="1429"/>
      <c r="U13" s="1429"/>
      <c r="V13" s="1429"/>
      <c r="W13" s="1429"/>
      <c r="X13" s="1428" t="s">
        <v>755</v>
      </c>
      <c r="Y13" s="1429"/>
      <c r="Z13" s="1429"/>
      <c r="AA13" s="1429"/>
      <c r="AB13" s="1429"/>
      <c r="AC13" s="1429"/>
      <c r="AD13" s="1429"/>
      <c r="AE13" s="1429"/>
      <c r="AF13" s="1429"/>
      <c r="AG13" s="1429"/>
      <c r="AH13" s="1429"/>
      <c r="AI13" s="1429"/>
      <c r="AJ13" s="1429"/>
      <c r="AK13" s="1431" t="s">
        <v>750</v>
      </c>
      <c r="AL13" s="1432"/>
      <c r="AM13" s="1432"/>
      <c r="AN13" s="1432"/>
      <c r="AO13" s="1432"/>
      <c r="AP13" s="1432"/>
      <c r="AQ13" s="1432"/>
      <c r="AR13" s="1432"/>
      <c r="AS13" s="1432"/>
      <c r="AT13" s="1432"/>
      <c r="AU13" s="1432"/>
      <c r="AV13" s="1432"/>
      <c r="AW13" s="1433"/>
    </row>
    <row r="14" spans="1:49" s="260" customFormat="1" ht="18.95" customHeight="1">
      <c r="A14" s="1425"/>
      <c r="B14" s="1293"/>
      <c r="C14" s="1293"/>
      <c r="D14" s="1293"/>
      <c r="E14" s="1293"/>
      <c r="F14" s="1293"/>
      <c r="G14" s="1293"/>
      <c r="H14" s="1293"/>
      <c r="I14" s="1293"/>
      <c r="J14" s="1293"/>
      <c r="K14" s="1429"/>
      <c r="L14" s="1429"/>
      <c r="M14" s="1429"/>
      <c r="N14" s="1429"/>
      <c r="O14" s="1429"/>
      <c r="P14" s="1429"/>
      <c r="Q14" s="1429"/>
      <c r="R14" s="1429"/>
      <c r="S14" s="1429"/>
      <c r="T14" s="1429"/>
      <c r="U14" s="1429"/>
      <c r="V14" s="1429"/>
      <c r="W14" s="1429"/>
      <c r="X14" s="1429"/>
      <c r="Y14" s="1429"/>
      <c r="Z14" s="1429"/>
      <c r="AA14" s="1429"/>
      <c r="AB14" s="1429"/>
      <c r="AC14" s="1429"/>
      <c r="AD14" s="1429"/>
      <c r="AE14" s="1429"/>
      <c r="AF14" s="1429"/>
      <c r="AG14" s="1429"/>
      <c r="AH14" s="1429"/>
      <c r="AI14" s="1429"/>
      <c r="AJ14" s="1429"/>
      <c r="AK14" s="1434"/>
      <c r="AL14" s="1435"/>
      <c r="AM14" s="1435"/>
      <c r="AN14" s="1435"/>
      <c r="AO14" s="1435"/>
      <c r="AP14" s="1435"/>
      <c r="AQ14" s="1435"/>
      <c r="AR14" s="1435"/>
      <c r="AS14" s="1435"/>
      <c r="AT14" s="1435"/>
      <c r="AU14" s="1435"/>
      <c r="AV14" s="1435"/>
      <c r="AW14" s="1436"/>
    </row>
    <row r="15" spans="1:49" s="260" customFormat="1" ht="18.95" customHeight="1">
      <c r="A15" s="1425"/>
      <c r="B15" s="1293"/>
      <c r="C15" s="1293"/>
      <c r="D15" s="1293"/>
      <c r="E15" s="1293"/>
      <c r="F15" s="1293"/>
      <c r="G15" s="1293"/>
      <c r="H15" s="1293"/>
      <c r="I15" s="1293"/>
      <c r="J15" s="1293"/>
      <c r="K15" s="1429"/>
      <c r="L15" s="1429"/>
      <c r="M15" s="1429"/>
      <c r="N15" s="1429"/>
      <c r="O15" s="1429"/>
      <c r="P15" s="1429"/>
      <c r="Q15" s="1429"/>
      <c r="R15" s="1429"/>
      <c r="S15" s="1429"/>
      <c r="T15" s="1429"/>
      <c r="U15" s="1429"/>
      <c r="V15" s="1429"/>
      <c r="W15" s="1429"/>
      <c r="X15" s="1429"/>
      <c r="Y15" s="1429"/>
      <c r="Z15" s="1429"/>
      <c r="AA15" s="1429"/>
      <c r="AB15" s="1429"/>
      <c r="AC15" s="1429"/>
      <c r="AD15" s="1429"/>
      <c r="AE15" s="1429"/>
      <c r="AF15" s="1429"/>
      <c r="AG15" s="1429"/>
      <c r="AH15" s="1429"/>
      <c r="AI15" s="1429"/>
      <c r="AJ15" s="1429"/>
      <c r="AK15" s="1434"/>
      <c r="AL15" s="1435"/>
      <c r="AM15" s="1435"/>
      <c r="AN15" s="1435"/>
      <c r="AO15" s="1435"/>
      <c r="AP15" s="1435"/>
      <c r="AQ15" s="1435"/>
      <c r="AR15" s="1435"/>
      <c r="AS15" s="1435"/>
      <c r="AT15" s="1435"/>
      <c r="AU15" s="1435"/>
      <c r="AV15" s="1435"/>
      <c r="AW15" s="1436"/>
    </row>
    <row r="16" spans="1:49" s="260" customFormat="1" ht="18.95" customHeight="1">
      <c r="A16" s="1425"/>
      <c r="B16" s="1293"/>
      <c r="C16" s="1293"/>
      <c r="D16" s="1293"/>
      <c r="E16" s="1293"/>
      <c r="F16" s="1293"/>
      <c r="G16" s="1293"/>
      <c r="H16" s="1293"/>
      <c r="I16" s="1293"/>
      <c r="J16" s="1293"/>
      <c r="K16" s="1429"/>
      <c r="L16" s="1429"/>
      <c r="M16" s="1429"/>
      <c r="N16" s="1429"/>
      <c r="O16" s="1429"/>
      <c r="P16" s="1429"/>
      <c r="Q16" s="1429"/>
      <c r="R16" s="1429"/>
      <c r="S16" s="1429"/>
      <c r="T16" s="1429"/>
      <c r="U16" s="1429"/>
      <c r="V16" s="1429"/>
      <c r="W16" s="1429"/>
      <c r="X16" s="1429"/>
      <c r="Y16" s="1429"/>
      <c r="Z16" s="1429"/>
      <c r="AA16" s="1429"/>
      <c r="AB16" s="1429"/>
      <c r="AC16" s="1429"/>
      <c r="AD16" s="1429"/>
      <c r="AE16" s="1429"/>
      <c r="AF16" s="1429"/>
      <c r="AG16" s="1429"/>
      <c r="AH16" s="1429"/>
      <c r="AI16" s="1429"/>
      <c r="AJ16" s="1429"/>
      <c r="AK16" s="1434"/>
      <c r="AL16" s="1435"/>
      <c r="AM16" s="1435"/>
      <c r="AN16" s="1435"/>
      <c r="AO16" s="1435"/>
      <c r="AP16" s="1435"/>
      <c r="AQ16" s="1435"/>
      <c r="AR16" s="1435"/>
      <c r="AS16" s="1435"/>
      <c r="AT16" s="1435"/>
      <c r="AU16" s="1435"/>
      <c r="AV16" s="1435"/>
      <c r="AW16" s="1436"/>
    </row>
    <row r="17" spans="1:49" s="260" customFormat="1" ht="18.95" customHeight="1">
      <c r="A17" s="1425"/>
      <c r="B17" s="1293"/>
      <c r="C17" s="1293"/>
      <c r="D17" s="1293"/>
      <c r="E17" s="1293"/>
      <c r="F17" s="1293"/>
      <c r="G17" s="1293"/>
      <c r="H17" s="1293"/>
      <c r="I17" s="1293"/>
      <c r="J17" s="1293"/>
      <c r="K17" s="1429"/>
      <c r="L17" s="1429"/>
      <c r="M17" s="1429"/>
      <c r="N17" s="1429"/>
      <c r="O17" s="1429"/>
      <c r="P17" s="1429"/>
      <c r="Q17" s="1429"/>
      <c r="R17" s="1429"/>
      <c r="S17" s="1429"/>
      <c r="T17" s="1429"/>
      <c r="U17" s="1429"/>
      <c r="V17" s="1429"/>
      <c r="W17" s="1429"/>
      <c r="X17" s="1429"/>
      <c r="Y17" s="1429"/>
      <c r="Z17" s="1429"/>
      <c r="AA17" s="1429"/>
      <c r="AB17" s="1429"/>
      <c r="AC17" s="1429"/>
      <c r="AD17" s="1429"/>
      <c r="AE17" s="1429"/>
      <c r="AF17" s="1429"/>
      <c r="AG17" s="1429"/>
      <c r="AH17" s="1429"/>
      <c r="AI17" s="1429"/>
      <c r="AJ17" s="1429"/>
      <c r="AK17" s="1434"/>
      <c r="AL17" s="1435"/>
      <c r="AM17" s="1435"/>
      <c r="AN17" s="1435"/>
      <c r="AO17" s="1435"/>
      <c r="AP17" s="1435"/>
      <c r="AQ17" s="1435"/>
      <c r="AR17" s="1435"/>
      <c r="AS17" s="1435"/>
      <c r="AT17" s="1435"/>
      <c r="AU17" s="1435"/>
      <c r="AV17" s="1435"/>
      <c r="AW17" s="1436"/>
    </row>
    <row r="18" spans="1:49" s="260" customFormat="1" ht="18.95" customHeight="1">
      <c r="A18" s="1425"/>
      <c r="B18" s="1293"/>
      <c r="C18" s="1293"/>
      <c r="D18" s="1293"/>
      <c r="E18" s="1293"/>
      <c r="F18" s="1293"/>
      <c r="G18" s="1293"/>
      <c r="H18" s="1293"/>
      <c r="I18" s="1293"/>
      <c r="J18" s="1293"/>
      <c r="K18" s="1429"/>
      <c r="L18" s="1429"/>
      <c r="M18" s="1429"/>
      <c r="N18" s="1429"/>
      <c r="O18" s="1429"/>
      <c r="P18" s="1429"/>
      <c r="Q18" s="1429"/>
      <c r="R18" s="1429"/>
      <c r="S18" s="1429"/>
      <c r="T18" s="1429"/>
      <c r="U18" s="1429"/>
      <c r="V18" s="1429"/>
      <c r="W18" s="1429"/>
      <c r="X18" s="1429"/>
      <c r="Y18" s="1429"/>
      <c r="Z18" s="1429"/>
      <c r="AA18" s="1429"/>
      <c r="AB18" s="1429"/>
      <c r="AC18" s="1429"/>
      <c r="AD18" s="1429"/>
      <c r="AE18" s="1429"/>
      <c r="AF18" s="1429"/>
      <c r="AG18" s="1429"/>
      <c r="AH18" s="1429"/>
      <c r="AI18" s="1429"/>
      <c r="AJ18" s="1429"/>
      <c r="AK18" s="1434"/>
      <c r="AL18" s="1435"/>
      <c r="AM18" s="1435"/>
      <c r="AN18" s="1435"/>
      <c r="AO18" s="1435"/>
      <c r="AP18" s="1435"/>
      <c r="AQ18" s="1435"/>
      <c r="AR18" s="1435"/>
      <c r="AS18" s="1435"/>
      <c r="AT18" s="1435"/>
      <c r="AU18" s="1435"/>
      <c r="AV18" s="1435"/>
      <c r="AW18" s="1436"/>
    </row>
    <row r="19" spans="1:49" s="260" customFormat="1" ht="18.95" customHeight="1">
      <c r="A19" s="1425"/>
      <c r="B19" s="1293"/>
      <c r="C19" s="1293"/>
      <c r="D19" s="1293"/>
      <c r="E19" s="1293"/>
      <c r="F19" s="1293"/>
      <c r="G19" s="1293"/>
      <c r="H19" s="1293"/>
      <c r="I19" s="1293"/>
      <c r="J19" s="1293"/>
      <c r="K19" s="1429"/>
      <c r="L19" s="1429"/>
      <c r="M19" s="1429"/>
      <c r="N19" s="1429"/>
      <c r="O19" s="1429"/>
      <c r="P19" s="1429"/>
      <c r="Q19" s="1429"/>
      <c r="R19" s="1429"/>
      <c r="S19" s="1429"/>
      <c r="T19" s="1429"/>
      <c r="U19" s="1429"/>
      <c r="V19" s="1429"/>
      <c r="W19" s="1429"/>
      <c r="X19" s="1429"/>
      <c r="Y19" s="1429"/>
      <c r="Z19" s="1429"/>
      <c r="AA19" s="1429"/>
      <c r="AB19" s="1429"/>
      <c r="AC19" s="1429"/>
      <c r="AD19" s="1429"/>
      <c r="AE19" s="1429"/>
      <c r="AF19" s="1429"/>
      <c r="AG19" s="1429"/>
      <c r="AH19" s="1429"/>
      <c r="AI19" s="1429"/>
      <c r="AJ19" s="1429"/>
      <c r="AK19" s="1434"/>
      <c r="AL19" s="1435"/>
      <c r="AM19" s="1435"/>
      <c r="AN19" s="1435"/>
      <c r="AO19" s="1435"/>
      <c r="AP19" s="1435"/>
      <c r="AQ19" s="1435"/>
      <c r="AR19" s="1435"/>
      <c r="AS19" s="1435"/>
      <c r="AT19" s="1435"/>
      <c r="AU19" s="1435"/>
      <c r="AV19" s="1435"/>
      <c r="AW19" s="1436"/>
    </row>
    <row r="20" spans="1:49" s="260" customFormat="1" ht="18.95" customHeight="1">
      <c r="A20" s="1425"/>
      <c r="B20" s="1293"/>
      <c r="C20" s="1293"/>
      <c r="D20" s="1293"/>
      <c r="E20" s="1293"/>
      <c r="F20" s="1293"/>
      <c r="G20" s="1293"/>
      <c r="H20" s="1293"/>
      <c r="I20" s="1293"/>
      <c r="J20" s="1293"/>
      <c r="K20" s="1429"/>
      <c r="L20" s="1429"/>
      <c r="M20" s="1429"/>
      <c r="N20" s="1429"/>
      <c r="O20" s="1429"/>
      <c r="P20" s="1429"/>
      <c r="Q20" s="1429"/>
      <c r="R20" s="1429"/>
      <c r="S20" s="1429"/>
      <c r="T20" s="1429"/>
      <c r="U20" s="1429"/>
      <c r="V20" s="1429"/>
      <c r="W20" s="1429"/>
      <c r="X20" s="1429"/>
      <c r="Y20" s="1429"/>
      <c r="Z20" s="1429"/>
      <c r="AA20" s="1429"/>
      <c r="AB20" s="1429"/>
      <c r="AC20" s="1429"/>
      <c r="AD20" s="1429"/>
      <c r="AE20" s="1429"/>
      <c r="AF20" s="1429"/>
      <c r="AG20" s="1429"/>
      <c r="AH20" s="1429"/>
      <c r="AI20" s="1429"/>
      <c r="AJ20" s="1429"/>
      <c r="AK20" s="1434"/>
      <c r="AL20" s="1435"/>
      <c r="AM20" s="1435"/>
      <c r="AN20" s="1435"/>
      <c r="AO20" s="1435"/>
      <c r="AP20" s="1435"/>
      <c r="AQ20" s="1435"/>
      <c r="AR20" s="1435"/>
      <c r="AS20" s="1435"/>
      <c r="AT20" s="1435"/>
      <c r="AU20" s="1435"/>
      <c r="AV20" s="1435"/>
      <c r="AW20" s="1436"/>
    </row>
    <row r="21" spans="1:49" s="260" customFormat="1" ht="18.95" customHeight="1">
      <c r="A21" s="1425"/>
      <c r="B21" s="1293"/>
      <c r="C21" s="1293"/>
      <c r="D21" s="1293"/>
      <c r="E21" s="1293"/>
      <c r="F21" s="1293"/>
      <c r="G21" s="1293"/>
      <c r="H21" s="1293"/>
      <c r="I21" s="1293"/>
      <c r="J21" s="1293"/>
      <c r="K21" s="1429"/>
      <c r="L21" s="1429"/>
      <c r="M21" s="1429"/>
      <c r="N21" s="1429"/>
      <c r="O21" s="1429"/>
      <c r="P21" s="1429"/>
      <c r="Q21" s="1429"/>
      <c r="R21" s="1429"/>
      <c r="S21" s="1429"/>
      <c r="T21" s="1429"/>
      <c r="U21" s="1429"/>
      <c r="V21" s="1429"/>
      <c r="W21" s="1429"/>
      <c r="X21" s="1429"/>
      <c r="Y21" s="1429"/>
      <c r="Z21" s="1429"/>
      <c r="AA21" s="1429"/>
      <c r="AB21" s="1429"/>
      <c r="AC21" s="1429"/>
      <c r="AD21" s="1429"/>
      <c r="AE21" s="1429"/>
      <c r="AF21" s="1429"/>
      <c r="AG21" s="1429"/>
      <c r="AH21" s="1429"/>
      <c r="AI21" s="1429"/>
      <c r="AJ21" s="1429"/>
      <c r="AK21" s="1434"/>
      <c r="AL21" s="1435"/>
      <c r="AM21" s="1435"/>
      <c r="AN21" s="1435"/>
      <c r="AO21" s="1435"/>
      <c r="AP21" s="1435"/>
      <c r="AQ21" s="1435"/>
      <c r="AR21" s="1435"/>
      <c r="AS21" s="1435"/>
      <c r="AT21" s="1435"/>
      <c r="AU21" s="1435"/>
      <c r="AV21" s="1435"/>
      <c r="AW21" s="1436"/>
    </row>
    <row r="22" spans="1:49" s="260" customFormat="1" ht="18.95" customHeight="1">
      <c r="A22" s="1425"/>
      <c r="B22" s="1293"/>
      <c r="C22" s="1293"/>
      <c r="D22" s="1293"/>
      <c r="E22" s="1293"/>
      <c r="F22" s="1293"/>
      <c r="G22" s="1293"/>
      <c r="H22" s="1293"/>
      <c r="I22" s="1293"/>
      <c r="J22" s="1293"/>
      <c r="K22" s="1429"/>
      <c r="L22" s="1429"/>
      <c r="M22" s="1429"/>
      <c r="N22" s="1429"/>
      <c r="O22" s="1429"/>
      <c r="P22" s="1429"/>
      <c r="Q22" s="1429"/>
      <c r="R22" s="1429"/>
      <c r="S22" s="1429"/>
      <c r="T22" s="1429"/>
      <c r="U22" s="1429"/>
      <c r="V22" s="1429"/>
      <c r="W22" s="1429"/>
      <c r="X22" s="1429"/>
      <c r="Y22" s="1429"/>
      <c r="Z22" s="1429"/>
      <c r="AA22" s="1429"/>
      <c r="AB22" s="1429"/>
      <c r="AC22" s="1429"/>
      <c r="AD22" s="1429"/>
      <c r="AE22" s="1429"/>
      <c r="AF22" s="1429"/>
      <c r="AG22" s="1429"/>
      <c r="AH22" s="1429"/>
      <c r="AI22" s="1429"/>
      <c r="AJ22" s="1429"/>
      <c r="AK22" s="1434"/>
      <c r="AL22" s="1435"/>
      <c r="AM22" s="1435"/>
      <c r="AN22" s="1435"/>
      <c r="AO22" s="1435"/>
      <c r="AP22" s="1435"/>
      <c r="AQ22" s="1435"/>
      <c r="AR22" s="1435"/>
      <c r="AS22" s="1435"/>
      <c r="AT22" s="1435"/>
      <c r="AU22" s="1435"/>
      <c r="AV22" s="1435"/>
      <c r="AW22" s="1436"/>
    </row>
    <row r="23" spans="1:49" s="260" customFormat="1" ht="18.95" customHeight="1">
      <c r="A23" s="1425"/>
      <c r="B23" s="1293"/>
      <c r="C23" s="1293"/>
      <c r="D23" s="1293"/>
      <c r="E23" s="1293"/>
      <c r="F23" s="1293"/>
      <c r="G23" s="1293"/>
      <c r="H23" s="1293"/>
      <c r="I23" s="1293"/>
      <c r="J23" s="1293"/>
      <c r="K23" s="1429"/>
      <c r="L23" s="1429"/>
      <c r="M23" s="1429"/>
      <c r="N23" s="1429"/>
      <c r="O23" s="1429"/>
      <c r="P23" s="1429"/>
      <c r="Q23" s="1429"/>
      <c r="R23" s="1429"/>
      <c r="S23" s="1429"/>
      <c r="T23" s="1429"/>
      <c r="U23" s="1429"/>
      <c r="V23" s="1429"/>
      <c r="W23" s="1429"/>
      <c r="X23" s="1429"/>
      <c r="Y23" s="1429"/>
      <c r="Z23" s="1429"/>
      <c r="AA23" s="1429"/>
      <c r="AB23" s="1429"/>
      <c r="AC23" s="1429"/>
      <c r="AD23" s="1429"/>
      <c r="AE23" s="1429"/>
      <c r="AF23" s="1429"/>
      <c r="AG23" s="1429"/>
      <c r="AH23" s="1429"/>
      <c r="AI23" s="1429"/>
      <c r="AJ23" s="1429"/>
      <c r="AK23" s="1434"/>
      <c r="AL23" s="1435"/>
      <c r="AM23" s="1435"/>
      <c r="AN23" s="1435"/>
      <c r="AO23" s="1435"/>
      <c r="AP23" s="1435"/>
      <c r="AQ23" s="1435"/>
      <c r="AR23" s="1435"/>
      <c r="AS23" s="1435"/>
      <c r="AT23" s="1435"/>
      <c r="AU23" s="1435"/>
      <c r="AV23" s="1435"/>
      <c r="AW23" s="1436"/>
    </row>
    <row r="24" spans="1:49" s="260" customFormat="1" ht="18.95" customHeight="1">
      <c r="A24" s="1425"/>
      <c r="B24" s="1293"/>
      <c r="C24" s="1293"/>
      <c r="D24" s="1293"/>
      <c r="E24" s="1293"/>
      <c r="F24" s="1293"/>
      <c r="G24" s="1293"/>
      <c r="H24" s="1293"/>
      <c r="I24" s="1293"/>
      <c r="J24" s="1293"/>
      <c r="K24" s="1429"/>
      <c r="L24" s="1429"/>
      <c r="M24" s="1429"/>
      <c r="N24" s="1429"/>
      <c r="O24" s="1429"/>
      <c r="P24" s="1429"/>
      <c r="Q24" s="1429"/>
      <c r="R24" s="1429"/>
      <c r="S24" s="1429"/>
      <c r="T24" s="1429"/>
      <c r="U24" s="1429"/>
      <c r="V24" s="1429"/>
      <c r="W24" s="1429"/>
      <c r="X24" s="1429"/>
      <c r="Y24" s="1429"/>
      <c r="Z24" s="1429"/>
      <c r="AA24" s="1429"/>
      <c r="AB24" s="1429"/>
      <c r="AC24" s="1429"/>
      <c r="AD24" s="1429"/>
      <c r="AE24" s="1429"/>
      <c r="AF24" s="1429"/>
      <c r="AG24" s="1429"/>
      <c r="AH24" s="1429"/>
      <c r="AI24" s="1429"/>
      <c r="AJ24" s="1429"/>
      <c r="AK24" s="1434"/>
      <c r="AL24" s="1435"/>
      <c r="AM24" s="1435"/>
      <c r="AN24" s="1435"/>
      <c r="AO24" s="1435"/>
      <c r="AP24" s="1435"/>
      <c r="AQ24" s="1435"/>
      <c r="AR24" s="1435"/>
      <c r="AS24" s="1435"/>
      <c r="AT24" s="1435"/>
      <c r="AU24" s="1435"/>
      <c r="AV24" s="1435"/>
      <c r="AW24" s="1436"/>
    </row>
    <row r="25" spans="1:49" s="260" customFormat="1" ht="18.95" customHeight="1">
      <c r="A25" s="1425"/>
      <c r="B25" s="1293"/>
      <c r="C25" s="1293"/>
      <c r="D25" s="1293"/>
      <c r="E25" s="1293"/>
      <c r="F25" s="1293"/>
      <c r="G25" s="1293"/>
      <c r="H25" s="1293"/>
      <c r="I25" s="1293"/>
      <c r="J25" s="1293"/>
      <c r="K25" s="1429"/>
      <c r="L25" s="1429"/>
      <c r="M25" s="1429"/>
      <c r="N25" s="1429"/>
      <c r="O25" s="1429"/>
      <c r="P25" s="1429"/>
      <c r="Q25" s="1429"/>
      <c r="R25" s="1429"/>
      <c r="S25" s="1429"/>
      <c r="T25" s="1429"/>
      <c r="U25" s="1429"/>
      <c r="V25" s="1429"/>
      <c r="W25" s="1429"/>
      <c r="X25" s="1429"/>
      <c r="Y25" s="1429"/>
      <c r="Z25" s="1429"/>
      <c r="AA25" s="1429"/>
      <c r="AB25" s="1429"/>
      <c r="AC25" s="1429"/>
      <c r="AD25" s="1429"/>
      <c r="AE25" s="1429"/>
      <c r="AF25" s="1429"/>
      <c r="AG25" s="1429"/>
      <c r="AH25" s="1429"/>
      <c r="AI25" s="1429"/>
      <c r="AJ25" s="1429"/>
      <c r="AK25" s="1434"/>
      <c r="AL25" s="1435"/>
      <c r="AM25" s="1435"/>
      <c r="AN25" s="1435"/>
      <c r="AO25" s="1435"/>
      <c r="AP25" s="1435"/>
      <c r="AQ25" s="1435"/>
      <c r="AR25" s="1435"/>
      <c r="AS25" s="1435"/>
      <c r="AT25" s="1435"/>
      <c r="AU25" s="1435"/>
      <c r="AV25" s="1435"/>
      <c r="AW25" s="1436"/>
    </row>
    <row r="26" spans="1:49" s="260" customFormat="1" ht="18.95" customHeight="1">
      <c r="A26" s="1425"/>
      <c r="B26" s="1293"/>
      <c r="C26" s="1293"/>
      <c r="D26" s="1293"/>
      <c r="E26" s="1293"/>
      <c r="F26" s="1293"/>
      <c r="G26" s="1293"/>
      <c r="H26" s="1293"/>
      <c r="I26" s="1293"/>
      <c r="J26" s="1293"/>
      <c r="K26" s="1429"/>
      <c r="L26" s="1429"/>
      <c r="M26" s="1429"/>
      <c r="N26" s="1429"/>
      <c r="O26" s="1429"/>
      <c r="P26" s="1429"/>
      <c r="Q26" s="1429"/>
      <c r="R26" s="1429"/>
      <c r="S26" s="1429"/>
      <c r="T26" s="1429"/>
      <c r="U26" s="1429"/>
      <c r="V26" s="1429"/>
      <c r="W26" s="1429"/>
      <c r="X26" s="1429"/>
      <c r="Y26" s="1429"/>
      <c r="Z26" s="1429"/>
      <c r="AA26" s="1429"/>
      <c r="AB26" s="1429"/>
      <c r="AC26" s="1429"/>
      <c r="AD26" s="1429"/>
      <c r="AE26" s="1429"/>
      <c r="AF26" s="1429"/>
      <c r="AG26" s="1429"/>
      <c r="AH26" s="1429"/>
      <c r="AI26" s="1429"/>
      <c r="AJ26" s="1429"/>
      <c r="AK26" s="1434"/>
      <c r="AL26" s="1435"/>
      <c r="AM26" s="1435"/>
      <c r="AN26" s="1435"/>
      <c r="AO26" s="1435"/>
      <c r="AP26" s="1435"/>
      <c r="AQ26" s="1435"/>
      <c r="AR26" s="1435"/>
      <c r="AS26" s="1435"/>
      <c r="AT26" s="1435"/>
      <c r="AU26" s="1435"/>
      <c r="AV26" s="1435"/>
      <c r="AW26" s="1436"/>
    </row>
    <row r="27" spans="1:49" s="260" customFormat="1" ht="18.95" customHeight="1">
      <c r="A27" s="1425"/>
      <c r="B27" s="1293"/>
      <c r="C27" s="1293"/>
      <c r="D27" s="1293"/>
      <c r="E27" s="1293"/>
      <c r="F27" s="1293"/>
      <c r="G27" s="1293"/>
      <c r="H27" s="1293"/>
      <c r="I27" s="1293"/>
      <c r="J27" s="1293"/>
      <c r="K27" s="1429"/>
      <c r="L27" s="1429"/>
      <c r="M27" s="1429"/>
      <c r="N27" s="1429"/>
      <c r="O27" s="1429"/>
      <c r="P27" s="1429"/>
      <c r="Q27" s="1429"/>
      <c r="R27" s="1429"/>
      <c r="S27" s="1429"/>
      <c r="T27" s="1429"/>
      <c r="U27" s="1429"/>
      <c r="V27" s="1429"/>
      <c r="W27" s="1429"/>
      <c r="X27" s="1429"/>
      <c r="Y27" s="1429"/>
      <c r="Z27" s="1429"/>
      <c r="AA27" s="1429"/>
      <c r="AB27" s="1429"/>
      <c r="AC27" s="1429"/>
      <c r="AD27" s="1429"/>
      <c r="AE27" s="1429"/>
      <c r="AF27" s="1429"/>
      <c r="AG27" s="1429"/>
      <c r="AH27" s="1429"/>
      <c r="AI27" s="1429"/>
      <c r="AJ27" s="1429"/>
      <c r="AK27" s="1434"/>
      <c r="AL27" s="1435"/>
      <c r="AM27" s="1435"/>
      <c r="AN27" s="1435"/>
      <c r="AO27" s="1435"/>
      <c r="AP27" s="1435"/>
      <c r="AQ27" s="1435"/>
      <c r="AR27" s="1435"/>
      <c r="AS27" s="1435"/>
      <c r="AT27" s="1435"/>
      <c r="AU27" s="1435"/>
      <c r="AV27" s="1435"/>
      <c r="AW27" s="1436"/>
    </row>
    <row r="28" spans="1:49" s="260" customFormat="1" ht="18.95" customHeight="1">
      <c r="A28" s="1425"/>
      <c r="B28" s="1293"/>
      <c r="C28" s="1293"/>
      <c r="D28" s="1293"/>
      <c r="E28" s="1293"/>
      <c r="F28" s="1293"/>
      <c r="G28" s="1293"/>
      <c r="H28" s="1293"/>
      <c r="I28" s="1293"/>
      <c r="J28" s="1293"/>
      <c r="K28" s="1429"/>
      <c r="L28" s="1429"/>
      <c r="M28" s="1429"/>
      <c r="N28" s="1429"/>
      <c r="O28" s="1429"/>
      <c r="P28" s="1429"/>
      <c r="Q28" s="1429"/>
      <c r="R28" s="1429"/>
      <c r="S28" s="1429"/>
      <c r="T28" s="1429"/>
      <c r="U28" s="1429"/>
      <c r="V28" s="1429"/>
      <c r="W28" s="1429"/>
      <c r="X28" s="1429"/>
      <c r="Y28" s="1429"/>
      <c r="Z28" s="1429"/>
      <c r="AA28" s="1429"/>
      <c r="AB28" s="1429"/>
      <c r="AC28" s="1429"/>
      <c r="AD28" s="1429"/>
      <c r="AE28" s="1429"/>
      <c r="AF28" s="1429"/>
      <c r="AG28" s="1429"/>
      <c r="AH28" s="1429"/>
      <c r="AI28" s="1429"/>
      <c r="AJ28" s="1429"/>
      <c r="AK28" s="1434"/>
      <c r="AL28" s="1435"/>
      <c r="AM28" s="1435"/>
      <c r="AN28" s="1435"/>
      <c r="AO28" s="1435"/>
      <c r="AP28" s="1435"/>
      <c r="AQ28" s="1435"/>
      <c r="AR28" s="1435"/>
      <c r="AS28" s="1435"/>
      <c r="AT28" s="1435"/>
      <c r="AU28" s="1435"/>
      <c r="AV28" s="1435"/>
      <c r="AW28" s="1436"/>
    </row>
    <row r="29" spans="1:49" s="260" customFormat="1" ht="18.95" customHeight="1">
      <c r="A29" s="1425"/>
      <c r="B29" s="1293"/>
      <c r="C29" s="1293"/>
      <c r="D29" s="1293"/>
      <c r="E29" s="1293"/>
      <c r="F29" s="1293"/>
      <c r="G29" s="1293"/>
      <c r="H29" s="1293"/>
      <c r="I29" s="1293"/>
      <c r="J29" s="1293"/>
      <c r="K29" s="1429"/>
      <c r="L29" s="1429"/>
      <c r="M29" s="1429"/>
      <c r="N29" s="1429"/>
      <c r="O29" s="1429"/>
      <c r="P29" s="1429"/>
      <c r="Q29" s="1429"/>
      <c r="R29" s="1429"/>
      <c r="S29" s="1429"/>
      <c r="T29" s="1429"/>
      <c r="U29" s="1429"/>
      <c r="V29" s="1429"/>
      <c r="W29" s="1429"/>
      <c r="X29" s="1429"/>
      <c r="Y29" s="1429"/>
      <c r="Z29" s="1429"/>
      <c r="AA29" s="1429"/>
      <c r="AB29" s="1429"/>
      <c r="AC29" s="1429"/>
      <c r="AD29" s="1429"/>
      <c r="AE29" s="1429"/>
      <c r="AF29" s="1429"/>
      <c r="AG29" s="1429"/>
      <c r="AH29" s="1429"/>
      <c r="AI29" s="1429"/>
      <c r="AJ29" s="1429"/>
      <c r="AK29" s="1434"/>
      <c r="AL29" s="1435"/>
      <c r="AM29" s="1435"/>
      <c r="AN29" s="1435"/>
      <c r="AO29" s="1435"/>
      <c r="AP29" s="1435"/>
      <c r="AQ29" s="1435"/>
      <c r="AR29" s="1435"/>
      <c r="AS29" s="1435"/>
      <c r="AT29" s="1435"/>
      <c r="AU29" s="1435"/>
      <c r="AV29" s="1435"/>
      <c r="AW29" s="1436"/>
    </row>
    <row r="30" spans="1:49" s="260" customFormat="1" ht="18.95" customHeight="1">
      <c r="A30" s="1425"/>
      <c r="B30" s="1293"/>
      <c r="C30" s="1293"/>
      <c r="D30" s="1293"/>
      <c r="E30" s="1293"/>
      <c r="F30" s="1293"/>
      <c r="G30" s="1293"/>
      <c r="H30" s="1293"/>
      <c r="I30" s="1293"/>
      <c r="J30" s="1293"/>
      <c r="K30" s="1429"/>
      <c r="L30" s="1429"/>
      <c r="M30" s="1429"/>
      <c r="N30" s="1429"/>
      <c r="O30" s="1429"/>
      <c r="P30" s="1429"/>
      <c r="Q30" s="1429"/>
      <c r="R30" s="1429"/>
      <c r="S30" s="1429"/>
      <c r="T30" s="1429"/>
      <c r="U30" s="1429"/>
      <c r="V30" s="1429"/>
      <c r="W30" s="1429"/>
      <c r="X30" s="1429"/>
      <c r="Y30" s="1429"/>
      <c r="Z30" s="1429"/>
      <c r="AA30" s="1429"/>
      <c r="AB30" s="1429"/>
      <c r="AC30" s="1429"/>
      <c r="AD30" s="1429"/>
      <c r="AE30" s="1429"/>
      <c r="AF30" s="1429"/>
      <c r="AG30" s="1429"/>
      <c r="AH30" s="1429"/>
      <c r="AI30" s="1429"/>
      <c r="AJ30" s="1429"/>
      <c r="AK30" s="1434"/>
      <c r="AL30" s="1435"/>
      <c r="AM30" s="1435"/>
      <c r="AN30" s="1435"/>
      <c r="AO30" s="1435"/>
      <c r="AP30" s="1435"/>
      <c r="AQ30" s="1435"/>
      <c r="AR30" s="1435"/>
      <c r="AS30" s="1435"/>
      <c r="AT30" s="1435"/>
      <c r="AU30" s="1435"/>
      <c r="AV30" s="1435"/>
      <c r="AW30" s="1436"/>
    </row>
    <row r="31" spans="1:49" s="260" customFormat="1" ht="18.95" customHeight="1">
      <c r="A31" s="1425"/>
      <c r="B31" s="1293"/>
      <c r="C31" s="1293"/>
      <c r="D31" s="1293"/>
      <c r="E31" s="1293"/>
      <c r="F31" s="1293"/>
      <c r="G31" s="1293"/>
      <c r="H31" s="1293"/>
      <c r="I31" s="1293"/>
      <c r="J31" s="1293"/>
      <c r="K31" s="1429"/>
      <c r="L31" s="1429"/>
      <c r="M31" s="1429"/>
      <c r="N31" s="1429"/>
      <c r="O31" s="1429"/>
      <c r="P31" s="1429"/>
      <c r="Q31" s="1429"/>
      <c r="R31" s="1429"/>
      <c r="S31" s="1429"/>
      <c r="T31" s="1429"/>
      <c r="U31" s="1429"/>
      <c r="V31" s="1429"/>
      <c r="W31" s="1429"/>
      <c r="X31" s="1429"/>
      <c r="Y31" s="1429"/>
      <c r="Z31" s="1429"/>
      <c r="AA31" s="1429"/>
      <c r="AB31" s="1429"/>
      <c r="AC31" s="1429"/>
      <c r="AD31" s="1429"/>
      <c r="AE31" s="1429"/>
      <c r="AF31" s="1429"/>
      <c r="AG31" s="1429"/>
      <c r="AH31" s="1429"/>
      <c r="AI31" s="1429"/>
      <c r="AJ31" s="1429"/>
      <c r="AK31" s="1434"/>
      <c r="AL31" s="1435"/>
      <c r="AM31" s="1435"/>
      <c r="AN31" s="1435"/>
      <c r="AO31" s="1435"/>
      <c r="AP31" s="1435"/>
      <c r="AQ31" s="1435"/>
      <c r="AR31" s="1435"/>
      <c r="AS31" s="1435"/>
      <c r="AT31" s="1435"/>
      <c r="AU31" s="1435"/>
      <c r="AV31" s="1435"/>
      <c r="AW31" s="1436"/>
    </row>
    <row r="32" spans="1:49" s="260" customFormat="1" ht="18.95" customHeight="1">
      <c r="A32" s="1425"/>
      <c r="B32" s="1293"/>
      <c r="C32" s="1293"/>
      <c r="D32" s="1293"/>
      <c r="E32" s="1293"/>
      <c r="F32" s="1293"/>
      <c r="G32" s="1293"/>
      <c r="H32" s="1293"/>
      <c r="I32" s="1293"/>
      <c r="J32" s="1293"/>
      <c r="K32" s="1429"/>
      <c r="L32" s="1429"/>
      <c r="M32" s="1429"/>
      <c r="N32" s="1429"/>
      <c r="O32" s="1429"/>
      <c r="P32" s="1429"/>
      <c r="Q32" s="1429"/>
      <c r="R32" s="1429"/>
      <c r="S32" s="1429"/>
      <c r="T32" s="1429"/>
      <c r="U32" s="1429"/>
      <c r="V32" s="1429"/>
      <c r="W32" s="1429"/>
      <c r="X32" s="1429"/>
      <c r="Y32" s="1429"/>
      <c r="Z32" s="1429"/>
      <c r="AA32" s="1429"/>
      <c r="AB32" s="1429"/>
      <c r="AC32" s="1429"/>
      <c r="AD32" s="1429"/>
      <c r="AE32" s="1429"/>
      <c r="AF32" s="1429"/>
      <c r="AG32" s="1429"/>
      <c r="AH32" s="1429"/>
      <c r="AI32" s="1429"/>
      <c r="AJ32" s="1429"/>
      <c r="AK32" s="1434"/>
      <c r="AL32" s="1435"/>
      <c r="AM32" s="1435"/>
      <c r="AN32" s="1435"/>
      <c r="AO32" s="1435"/>
      <c r="AP32" s="1435"/>
      <c r="AQ32" s="1435"/>
      <c r="AR32" s="1435"/>
      <c r="AS32" s="1435"/>
      <c r="AT32" s="1435"/>
      <c r="AU32" s="1435"/>
      <c r="AV32" s="1435"/>
      <c r="AW32" s="1436"/>
    </row>
    <row r="33" spans="1:49" s="260" customFormat="1" ht="18.95" customHeight="1">
      <c r="A33" s="1425"/>
      <c r="B33" s="1293"/>
      <c r="C33" s="1293"/>
      <c r="D33" s="1293"/>
      <c r="E33" s="1293"/>
      <c r="F33" s="1293"/>
      <c r="G33" s="1293"/>
      <c r="H33" s="1293"/>
      <c r="I33" s="1293"/>
      <c r="J33" s="1293"/>
      <c r="K33" s="1429"/>
      <c r="L33" s="1429"/>
      <c r="M33" s="1429"/>
      <c r="N33" s="1429"/>
      <c r="O33" s="1429"/>
      <c r="P33" s="1429"/>
      <c r="Q33" s="1429"/>
      <c r="R33" s="1429"/>
      <c r="S33" s="1429"/>
      <c r="T33" s="1429"/>
      <c r="U33" s="1429"/>
      <c r="V33" s="1429"/>
      <c r="W33" s="1429"/>
      <c r="X33" s="1429"/>
      <c r="Y33" s="1429"/>
      <c r="Z33" s="1429"/>
      <c r="AA33" s="1429"/>
      <c r="AB33" s="1429"/>
      <c r="AC33" s="1429"/>
      <c r="AD33" s="1429"/>
      <c r="AE33" s="1429"/>
      <c r="AF33" s="1429"/>
      <c r="AG33" s="1429"/>
      <c r="AH33" s="1429"/>
      <c r="AI33" s="1429"/>
      <c r="AJ33" s="1429"/>
      <c r="AK33" s="1434"/>
      <c r="AL33" s="1435"/>
      <c r="AM33" s="1435"/>
      <c r="AN33" s="1435"/>
      <c r="AO33" s="1435"/>
      <c r="AP33" s="1435"/>
      <c r="AQ33" s="1435"/>
      <c r="AR33" s="1435"/>
      <c r="AS33" s="1435"/>
      <c r="AT33" s="1435"/>
      <c r="AU33" s="1435"/>
      <c r="AV33" s="1435"/>
      <c r="AW33" s="1436"/>
    </row>
    <row r="34" spans="1:49" s="260" customFormat="1" ht="18.95" customHeight="1">
      <c r="A34" s="1425"/>
      <c r="B34" s="1293"/>
      <c r="C34" s="1293"/>
      <c r="D34" s="1293"/>
      <c r="E34" s="1293"/>
      <c r="F34" s="1293"/>
      <c r="G34" s="1293"/>
      <c r="H34" s="1293"/>
      <c r="I34" s="1293"/>
      <c r="J34" s="1293"/>
      <c r="K34" s="1429"/>
      <c r="L34" s="1429"/>
      <c r="M34" s="1429"/>
      <c r="N34" s="1429"/>
      <c r="O34" s="1429"/>
      <c r="P34" s="1429"/>
      <c r="Q34" s="1429"/>
      <c r="R34" s="1429"/>
      <c r="S34" s="1429"/>
      <c r="T34" s="1429"/>
      <c r="U34" s="1429"/>
      <c r="V34" s="1429"/>
      <c r="W34" s="1429"/>
      <c r="X34" s="1429"/>
      <c r="Y34" s="1429"/>
      <c r="Z34" s="1429"/>
      <c r="AA34" s="1429"/>
      <c r="AB34" s="1429"/>
      <c r="AC34" s="1429"/>
      <c r="AD34" s="1429"/>
      <c r="AE34" s="1429"/>
      <c r="AF34" s="1429"/>
      <c r="AG34" s="1429"/>
      <c r="AH34" s="1429"/>
      <c r="AI34" s="1429"/>
      <c r="AJ34" s="1429"/>
      <c r="AK34" s="1434"/>
      <c r="AL34" s="1435"/>
      <c r="AM34" s="1435"/>
      <c r="AN34" s="1435"/>
      <c r="AO34" s="1435"/>
      <c r="AP34" s="1435"/>
      <c r="AQ34" s="1435"/>
      <c r="AR34" s="1435"/>
      <c r="AS34" s="1435"/>
      <c r="AT34" s="1435"/>
      <c r="AU34" s="1435"/>
      <c r="AV34" s="1435"/>
      <c r="AW34" s="1436"/>
    </row>
    <row r="35" spans="1:49" s="260" customFormat="1" ht="18.95" customHeight="1">
      <c r="A35" s="1425"/>
      <c r="B35" s="1293"/>
      <c r="C35" s="1293"/>
      <c r="D35" s="1293"/>
      <c r="E35" s="1293"/>
      <c r="F35" s="1293"/>
      <c r="G35" s="1293"/>
      <c r="H35" s="1293"/>
      <c r="I35" s="1293"/>
      <c r="J35" s="1293"/>
      <c r="K35" s="1429"/>
      <c r="L35" s="1429"/>
      <c r="M35" s="1429"/>
      <c r="N35" s="1429"/>
      <c r="O35" s="1429"/>
      <c r="P35" s="1429"/>
      <c r="Q35" s="1429"/>
      <c r="R35" s="1429"/>
      <c r="S35" s="1429"/>
      <c r="T35" s="1429"/>
      <c r="U35" s="1429"/>
      <c r="V35" s="1429"/>
      <c r="W35" s="1429"/>
      <c r="X35" s="1429"/>
      <c r="Y35" s="1429"/>
      <c r="Z35" s="1429"/>
      <c r="AA35" s="1429"/>
      <c r="AB35" s="1429"/>
      <c r="AC35" s="1429"/>
      <c r="AD35" s="1429"/>
      <c r="AE35" s="1429"/>
      <c r="AF35" s="1429"/>
      <c r="AG35" s="1429"/>
      <c r="AH35" s="1429"/>
      <c r="AI35" s="1429"/>
      <c r="AJ35" s="1429"/>
      <c r="AK35" s="1434"/>
      <c r="AL35" s="1435"/>
      <c r="AM35" s="1435"/>
      <c r="AN35" s="1435"/>
      <c r="AO35" s="1435"/>
      <c r="AP35" s="1435"/>
      <c r="AQ35" s="1435"/>
      <c r="AR35" s="1435"/>
      <c r="AS35" s="1435"/>
      <c r="AT35" s="1435"/>
      <c r="AU35" s="1435"/>
      <c r="AV35" s="1435"/>
      <c r="AW35" s="1436"/>
    </row>
    <row r="36" spans="1:49" s="260" customFormat="1" ht="18.95" customHeight="1">
      <c r="A36" s="1426"/>
      <c r="B36" s="1427"/>
      <c r="C36" s="1427"/>
      <c r="D36" s="1427"/>
      <c r="E36" s="1427"/>
      <c r="F36" s="1427"/>
      <c r="G36" s="1427"/>
      <c r="H36" s="1427"/>
      <c r="I36" s="1427"/>
      <c r="J36" s="1427"/>
      <c r="K36" s="1430"/>
      <c r="L36" s="1430"/>
      <c r="M36" s="1430"/>
      <c r="N36" s="1430"/>
      <c r="O36" s="1430"/>
      <c r="P36" s="1430"/>
      <c r="Q36" s="1430"/>
      <c r="R36" s="1430"/>
      <c r="S36" s="1430"/>
      <c r="T36" s="1430"/>
      <c r="U36" s="1430"/>
      <c r="V36" s="1430"/>
      <c r="W36" s="1430"/>
      <c r="X36" s="1430"/>
      <c r="Y36" s="1430"/>
      <c r="Z36" s="1430"/>
      <c r="AA36" s="1430"/>
      <c r="AB36" s="1430"/>
      <c r="AC36" s="1430"/>
      <c r="AD36" s="1430"/>
      <c r="AE36" s="1430"/>
      <c r="AF36" s="1430"/>
      <c r="AG36" s="1430"/>
      <c r="AH36" s="1430"/>
      <c r="AI36" s="1430"/>
      <c r="AJ36" s="1430"/>
      <c r="AK36" s="1437"/>
      <c r="AL36" s="1438"/>
      <c r="AM36" s="1438"/>
      <c r="AN36" s="1438"/>
      <c r="AO36" s="1438"/>
      <c r="AP36" s="1438"/>
      <c r="AQ36" s="1438"/>
      <c r="AR36" s="1438"/>
      <c r="AS36" s="1438"/>
      <c r="AT36" s="1438"/>
      <c r="AU36" s="1438"/>
      <c r="AV36" s="1438"/>
      <c r="AW36" s="1439"/>
    </row>
    <row r="37" spans="1:49" s="260" customFormat="1" ht="18" customHeight="1">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row>
    <row r="38" spans="1:49" s="260" customFormat="1" ht="18" customHeight="1">
      <c r="A38" s="1440" t="s">
        <v>751</v>
      </c>
      <c r="B38" s="1440"/>
      <c r="C38" s="1440"/>
      <c r="D38" s="1440"/>
      <c r="E38" s="1440"/>
      <c r="F38" s="1440"/>
      <c r="G38" s="1440"/>
      <c r="H38" s="1440"/>
      <c r="I38" s="1440"/>
      <c r="J38" s="1440"/>
      <c r="K38" s="1440"/>
      <c r="L38" s="1440"/>
      <c r="M38" s="1440"/>
      <c r="N38" s="1440"/>
      <c r="O38" s="1440"/>
      <c r="P38" s="1440"/>
      <c r="Q38" s="1440"/>
      <c r="R38" s="1440"/>
      <c r="S38" s="1440"/>
      <c r="T38" s="1440"/>
      <c r="U38" s="1440"/>
      <c r="V38" s="1440"/>
      <c r="W38" s="1440"/>
      <c r="X38" s="1440"/>
      <c r="Y38" s="1440"/>
      <c r="Z38" s="1440"/>
      <c r="AA38" s="1440"/>
      <c r="AB38" s="1440"/>
      <c r="AC38" s="1440"/>
      <c r="AD38" s="1440"/>
      <c r="AE38" s="1440"/>
      <c r="AF38" s="1440"/>
      <c r="AG38" s="1440"/>
      <c r="AH38" s="1440"/>
      <c r="AI38" s="1440"/>
      <c r="AJ38" s="1440"/>
      <c r="AK38" s="1440"/>
      <c r="AL38" s="1440"/>
      <c r="AM38" s="1440"/>
      <c r="AN38" s="1440"/>
      <c r="AO38" s="1440"/>
      <c r="AP38" s="1440"/>
      <c r="AQ38" s="1440"/>
      <c r="AR38" s="1440"/>
      <c r="AS38" s="1440"/>
      <c r="AT38" s="1440"/>
      <c r="AU38" s="1440"/>
      <c r="AV38" s="1440"/>
      <c r="AW38" s="1440"/>
    </row>
    <row r="39" spans="1:49" s="260" customFormat="1" ht="12.95" customHeight="1"/>
    <row r="40" spans="1:49" s="256" customFormat="1" ht="20.100000000000001" customHeight="1">
      <c r="Q40" s="1412">
        <f ca="1">TODAY()</f>
        <v>45428</v>
      </c>
      <c r="R40" s="1412"/>
      <c r="S40" s="1412"/>
      <c r="T40" s="1412"/>
      <c r="U40" s="1412"/>
      <c r="V40" s="1412"/>
      <c r="W40" s="1412"/>
      <c r="X40" s="1412"/>
      <c r="Y40" s="1412"/>
      <c r="Z40" s="1412"/>
      <c r="AA40" s="1412"/>
      <c r="AB40" s="1412"/>
      <c r="AC40" s="1412"/>
      <c r="AD40" s="1412"/>
      <c r="AE40" s="1412"/>
      <c r="AF40" s="1412"/>
      <c r="AG40" s="1412"/>
      <c r="AH40" s="1412"/>
      <c r="AI40" s="263"/>
      <c r="AJ40" s="263"/>
      <c r="AK40" s="263"/>
      <c r="AL40" s="263"/>
      <c r="AM40" s="257"/>
      <c r="AN40" s="257"/>
      <c r="AO40" s="257"/>
      <c r="AP40" s="257"/>
      <c r="AQ40" s="257"/>
      <c r="AR40" s="257"/>
      <c r="AS40" s="257"/>
      <c r="AT40" s="257"/>
      <c r="AU40" s="257"/>
      <c r="AV40" s="257"/>
      <c r="AW40" s="257"/>
    </row>
    <row r="41" spans="1:49" s="256" customFormat="1" ht="12.95" customHeight="1">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row>
    <row r="42" spans="1:49" s="256" customFormat="1" ht="20.100000000000001" customHeight="1">
      <c r="W42" s="259"/>
      <c r="X42" s="259"/>
      <c r="Y42" s="259"/>
      <c r="Z42" s="259"/>
      <c r="AA42" s="259"/>
      <c r="AB42" s="259"/>
      <c r="AC42" s="1410" t="s">
        <v>752</v>
      </c>
      <c r="AD42" s="1410"/>
      <c r="AE42" s="1410"/>
      <c r="AF42" s="1410"/>
      <c r="AG42" s="1410"/>
      <c r="AH42" s="1410"/>
      <c r="AI42" s="1410"/>
      <c r="AJ42" s="1219">
        <f>'1'!AJ24:AR24</f>
        <v>0</v>
      </c>
      <c r="AK42" s="1219"/>
      <c r="AL42" s="1219"/>
      <c r="AM42" s="1219"/>
      <c r="AN42" s="1219"/>
      <c r="AO42" s="1219"/>
      <c r="AP42" s="1219"/>
      <c r="AQ42" s="1219"/>
      <c r="AR42" s="1219"/>
      <c r="AS42" s="1410" t="s">
        <v>753</v>
      </c>
      <c r="AT42" s="1410"/>
      <c r="AU42" s="1410"/>
      <c r="AV42" s="1410"/>
      <c r="AW42" s="259"/>
    </row>
    <row r="43" spans="1:49" s="281" customFormat="1" ht="20.100000000000001" hidden="1" customHeight="1">
      <c r="W43" s="356"/>
      <c r="X43" s="356"/>
      <c r="Y43" s="356"/>
      <c r="Z43" s="356"/>
      <c r="AA43" s="356"/>
      <c r="AB43" s="356"/>
      <c r="AC43" s="1410" t="s">
        <v>1201</v>
      </c>
      <c r="AD43" s="1410"/>
      <c r="AE43" s="1410"/>
      <c r="AF43" s="1410"/>
      <c r="AG43" s="1410"/>
      <c r="AH43" s="1410"/>
      <c r="AI43" s="1410"/>
      <c r="AJ43" s="1219">
        <f>'1'!AJ25</f>
        <v>0</v>
      </c>
      <c r="AK43" s="1219"/>
      <c r="AL43" s="1219"/>
      <c r="AM43" s="1219"/>
      <c r="AN43" s="1219"/>
      <c r="AO43" s="1219"/>
      <c r="AP43" s="1219"/>
      <c r="AQ43" s="1219"/>
      <c r="AR43" s="1219"/>
      <c r="AS43" s="1410" t="s">
        <v>753</v>
      </c>
      <c r="AT43" s="1410"/>
      <c r="AU43" s="1410"/>
      <c r="AV43" s="1410"/>
      <c r="AW43" s="356"/>
    </row>
    <row r="44" spans="1:49" ht="17.100000000000001" customHeight="1">
      <c r="A44" s="1214" t="s">
        <v>1273</v>
      </c>
      <c r="B44" s="1214"/>
      <c r="C44" s="1214"/>
      <c r="D44" s="1214"/>
      <c r="E44" s="1214"/>
      <c r="F44" s="1214"/>
      <c r="G44" s="1214"/>
      <c r="H44" s="1214"/>
      <c r="I44" s="1214"/>
      <c r="J44" s="1214"/>
      <c r="K44" s="1214"/>
      <c r="L44" s="1410" t="s">
        <v>754</v>
      </c>
      <c r="M44" s="1410"/>
      <c r="N44" s="1410"/>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row>
  </sheetData>
  <sheetProtection insertColumns="0" deleteColumns="0"/>
  <protectedRanges>
    <protectedRange sqref="A13:AW36" name="범위1"/>
    <protectedRange sqref="AQ9:AQ10 N9:O10 Q10" name="범위1_1_2"/>
  </protectedRanges>
  <mergeCells count="42">
    <mergeCell ref="A6:AW6"/>
    <mergeCell ref="A8:G8"/>
    <mergeCell ref="H8:V8"/>
    <mergeCell ref="AJ1:AL1"/>
    <mergeCell ref="AM1:AQ1"/>
    <mergeCell ref="AR1:AT1"/>
    <mergeCell ref="AU1:AW1"/>
    <mergeCell ref="AJ2:AL4"/>
    <mergeCell ref="AM2:AQ2"/>
    <mergeCell ref="AR2:AT4"/>
    <mergeCell ref="AU2:AW4"/>
    <mergeCell ref="AM3:AQ3"/>
    <mergeCell ref="AM4:AQ4"/>
    <mergeCell ref="W8:AB8"/>
    <mergeCell ref="AC8:AI8"/>
    <mergeCell ref="AJ8:AN8"/>
    <mergeCell ref="A9:G9"/>
    <mergeCell ref="H9:V9"/>
    <mergeCell ref="W9:AB9"/>
    <mergeCell ref="AC9:AV9"/>
    <mergeCell ref="AC43:AI43"/>
    <mergeCell ref="AJ43:AR43"/>
    <mergeCell ref="AS43:AV43"/>
    <mergeCell ref="AC42:AI42"/>
    <mergeCell ref="AJ42:AR42"/>
    <mergeCell ref="Q40:AH40"/>
    <mergeCell ref="AP8:AV8"/>
    <mergeCell ref="AS42:AV42"/>
    <mergeCell ref="A10:G10"/>
    <mergeCell ref="H10:AV10"/>
    <mergeCell ref="A44:K44"/>
    <mergeCell ref="L44:N44"/>
    <mergeCell ref="A11:AW11"/>
    <mergeCell ref="A12:J12"/>
    <mergeCell ref="K12:W12"/>
    <mergeCell ref="X12:AJ12"/>
    <mergeCell ref="AK12:AW12"/>
    <mergeCell ref="A13:J36"/>
    <mergeCell ref="K13:W36"/>
    <mergeCell ref="X13:AJ36"/>
    <mergeCell ref="AK13:AW36"/>
    <mergeCell ref="A38:AW38"/>
  </mergeCells>
  <phoneticPr fontId="14" type="noConversion"/>
  <dataValidations count="1">
    <dataValidation type="list" errorStyle="warning" allowBlank="1" showInputMessage="1" showErrorMessage="1" sqref="A13:J36">
      <formula1>"인건비,연구시설장비비,연구재료비,연구활동비,연구수당,연구책임자 변경,연구기간 변경,기타"</formula1>
    </dataValidation>
  </dataValidations>
  <printOptions horizontalCentered="1"/>
  <pageMargins left="0.19685039370078741" right="0.19685039370078741" top="0.78740157480314965" bottom="0.39370078740157483" header="0.39370078740157483" footer="0.19685039370078741"/>
  <pageSetup paperSize="9" scale="90" orientation="portrait" errors="blank" r:id="rId1"/>
  <headerFooter alignWithMargins="0">
    <oddFooter>&amp;C&amp;"맑은 고딕,보통"&amp;9&amp;P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5:O40"/>
  <sheetViews>
    <sheetView zoomScaleNormal="100" workbookViewId="0">
      <selection activeCell="B6" sqref="B6"/>
    </sheetView>
  </sheetViews>
  <sheetFormatPr defaultColWidth="8.88671875" defaultRowHeight="12"/>
  <cols>
    <col min="1" max="1" width="8.88671875" style="179"/>
    <col min="2" max="7" width="9.88671875" style="179" bestFit="1" customWidth="1"/>
    <col min="8" max="8" width="9.88671875" style="179" customWidth="1"/>
    <col min="9" max="9" width="9.88671875" style="179" bestFit="1" customWidth="1"/>
    <col min="10" max="10" width="9.88671875" style="179" customWidth="1"/>
    <col min="11" max="15" width="9.88671875" style="179" bestFit="1" customWidth="1"/>
    <col min="16" max="16384" width="8.88671875" style="179"/>
  </cols>
  <sheetData>
    <row r="5" spans="2:15" ht="20.100000000000001" customHeight="1"/>
    <row r="6" spans="2:15" ht="20.100000000000001" customHeight="1">
      <c r="B6" s="180" t="s">
        <v>513</v>
      </c>
      <c r="C6" s="180" t="s">
        <v>514</v>
      </c>
      <c r="D6" s="180" t="s">
        <v>515</v>
      </c>
      <c r="E6" s="180" t="s">
        <v>516</v>
      </c>
      <c r="F6" s="180" t="s">
        <v>517</v>
      </c>
      <c r="G6" s="180" t="s">
        <v>519</v>
      </c>
      <c r="H6" s="180" t="s">
        <v>1223</v>
      </c>
      <c r="I6" s="180" t="s">
        <v>518</v>
      </c>
      <c r="J6" s="180" t="s">
        <v>1222</v>
      </c>
      <c r="K6" s="180" t="s">
        <v>520</v>
      </c>
      <c r="L6" s="180" t="s">
        <v>521</v>
      </c>
      <c r="M6" s="180" t="s">
        <v>522</v>
      </c>
      <c r="N6" s="180" t="s">
        <v>523</v>
      </c>
      <c r="O6" s="180" t="s">
        <v>524</v>
      </c>
    </row>
    <row r="7" spans="2:15" ht="20.100000000000001" customHeight="1">
      <c r="B7" s="367">
        <v>9200000</v>
      </c>
      <c r="C7" s="367">
        <v>7800000</v>
      </c>
      <c r="D7" s="367">
        <v>6800000</v>
      </c>
      <c r="E7" s="475"/>
      <c r="F7" s="475"/>
      <c r="G7" s="475"/>
      <c r="H7" s="475"/>
      <c r="I7" s="475"/>
      <c r="J7" s="367">
        <v>3000000</v>
      </c>
      <c r="K7" s="367">
        <v>3000000</v>
      </c>
      <c r="L7" s="367">
        <v>3000000</v>
      </c>
      <c r="M7" s="367">
        <v>2200000</v>
      </c>
      <c r="N7" s="367">
        <v>2200000</v>
      </c>
      <c r="O7" s="367">
        <v>1300000</v>
      </c>
    </row>
    <row r="8" spans="2:15" ht="20.100000000000001" customHeight="1">
      <c r="B8" s="368"/>
      <c r="C8" s="368"/>
      <c r="D8" s="368"/>
      <c r="E8" s="367"/>
      <c r="F8" s="367"/>
      <c r="G8" s="367"/>
      <c r="H8" s="367"/>
      <c r="I8" s="368"/>
      <c r="J8" s="368"/>
      <c r="K8" s="368"/>
      <c r="L8" s="368"/>
      <c r="M8" s="368"/>
      <c r="N8" s="368"/>
      <c r="O8" s="368"/>
    </row>
    <row r="9" spans="2:15" ht="20.100000000000001" customHeight="1">
      <c r="B9" s="368"/>
      <c r="C9" s="368"/>
      <c r="D9" s="368"/>
      <c r="E9" s="367"/>
      <c r="F9" s="367"/>
      <c r="G9" s="367"/>
      <c r="H9" s="367"/>
      <c r="I9" s="368"/>
      <c r="J9" s="368"/>
      <c r="K9" s="368"/>
      <c r="L9" s="368"/>
      <c r="M9" s="368"/>
      <c r="N9" s="368"/>
      <c r="O9" s="368"/>
    </row>
    <row r="10" spans="2:15" ht="20.100000000000001" customHeight="1">
      <c r="B10" s="368"/>
      <c r="C10" s="368"/>
      <c r="D10" s="368"/>
      <c r="E10" s="367"/>
      <c r="F10" s="367"/>
      <c r="G10" s="367"/>
      <c r="H10" s="367"/>
      <c r="I10" s="368"/>
      <c r="J10" s="368"/>
      <c r="K10" s="368"/>
      <c r="L10" s="368"/>
      <c r="M10" s="368"/>
      <c r="N10" s="368"/>
      <c r="O10" s="368"/>
    </row>
    <row r="11" spans="2:15" ht="20.100000000000001" customHeight="1"/>
    <row r="12" spans="2:15" ht="20.100000000000001" customHeight="1"/>
    <row r="13" spans="2:15" ht="20.100000000000001" customHeight="1"/>
    <row r="14" spans="2:15" ht="20.100000000000001" customHeight="1"/>
    <row r="15" spans="2:15" ht="20.100000000000001" customHeight="1"/>
    <row r="16" spans="2:15"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40" ht="13.5" customHeight="1"/>
  </sheetData>
  <phoneticPr fontId="14" type="noConversion"/>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79998168889431442"/>
  </sheetPr>
  <dimension ref="A1:CF134"/>
  <sheetViews>
    <sheetView topLeftCell="A6" zoomScaleNormal="100" workbookViewId="0">
      <selection activeCell="A13" sqref="A13:B13"/>
    </sheetView>
  </sheetViews>
  <sheetFormatPr defaultColWidth="1.77734375" defaultRowHeight="18" customHeight="1"/>
  <cols>
    <col min="1" max="1" width="1.77734375" style="12" customWidth="1"/>
    <col min="2" max="2" width="1.77734375" style="12"/>
    <col min="3" max="9" width="1.77734375" style="12" customWidth="1"/>
    <col min="10" max="15" width="1.77734375" style="12"/>
    <col min="16" max="29" width="1.77734375" style="12" customWidth="1"/>
    <col min="30" max="48" width="1.77734375" style="12"/>
    <col min="49" max="49" width="1.77734375" style="55"/>
    <col min="50" max="54" width="1.77734375" style="281"/>
    <col min="55" max="78" width="2.33203125" style="281" customWidth="1"/>
    <col min="79" max="82" width="2.33203125" style="280" customWidth="1"/>
    <col min="83" max="84" width="1.77734375" style="280"/>
    <col min="85" max="16384" width="1.77734375" style="12"/>
  </cols>
  <sheetData>
    <row r="1" spans="1:84" s="15" customFormat="1" ht="18" hidden="1" customHeight="1" thickBot="1">
      <c r="P1" s="18"/>
      <c r="AD1" s="18"/>
      <c r="AE1" s="18"/>
      <c r="AF1" s="21"/>
      <c r="AG1" s="21"/>
      <c r="AH1" s="1518" t="s">
        <v>21</v>
      </c>
      <c r="AI1" s="1519"/>
      <c r="AJ1" s="1520"/>
      <c r="AK1" s="1518" t="s">
        <v>22</v>
      </c>
      <c r="AL1" s="1519"/>
      <c r="AM1" s="1520"/>
      <c r="AN1" s="1518" t="s">
        <v>23</v>
      </c>
      <c r="AO1" s="1519"/>
      <c r="AP1" s="1520"/>
      <c r="AQ1" s="1518" t="s">
        <v>45</v>
      </c>
      <c r="AR1" s="1519"/>
      <c r="AS1" s="1519"/>
      <c r="AT1" s="1519"/>
      <c r="AU1" s="1519"/>
      <c r="AV1" s="1520"/>
      <c r="AW1" s="91"/>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85"/>
      <c r="BY1" s="385"/>
      <c r="BZ1" s="385"/>
      <c r="CA1" s="360"/>
      <c r="CB1" s="360"/>
      <c r="CC1" s="360"/>
      <c r="CD1" s="360"/>
      <c r="CE1" s="360"/>
      <c r="CF1" s="360"/>
    </row>
    <row r="2" spans="1:84" s="15" customFormat="1" ht="15" hidden="1" customHeight="1" thickTop="1">
      <c r="P2" s="18"/>
      <c r="AD2" s="18"/>
      <c r="AE2" s="18"/>
      <c r="AF2" s="21"/>
      <c r="AG2" s="21"/>
      <c r="AH2" s="1521"/>
      <c r="AI2" s="1522"/>
      <c r="AJ2" s="1523"/>
      <c r="AK2" s="1521"/>
      <c r="AL2" s="1522"/>
      <c r="AM2" s="1523"/>
      <c r="AN2" s="1521"/>
      <c r="AO2" s="1522"/>
      <c r="AP2" s="1523"/>
      <c r="AQ2" s="1521"/>
      <c r="AR2" s="1530"/>
      <c r="AS2" s="1530"/>
      <c r="AT2" s="1530"/>
      <c r="AU2" s="1522"/>
      <c r="AV2" s="1523"/>
      <c r="AW2" s="91"/>
      <c r="AX2" s="360"/>
      <c r="AY2" s="360"/>
      <c r="AZ2" s="360"/>
      <c r="BA2" s="360"/>
      <c r="BB2" s="360"/>
      <c r="BC2" s="360"/>
      <c r="BD2" s="360"/>
      <c r="BE2" s="360"/>
      <c r="BF2" s="360"/>
      <c r="BG2" s="360"/>
      <c r="BH2" s="360"/>
      <c r="BI2" s="360"/>
      <c r="BJ2" s="360"/>
      <c r="BK2" s="360"/>
      <c r="BL2" s="360"/>
      <c r="BM2" s="360"/>
      <c r="BN2" s="360"/>
      <c r="BO2" s="360"/>
      <c r="BP2" s="360"/>
      <c r="BQ2" s="360"/>
      <c r="BR2" s="360"/>
      <c r="BS2" s="360"/>
      <c r="BT2" s="360"/>
      <c r="BU2" s="360"/>
      <c r="BV2" s="360"/>
      <c r="BW2" s="360"/>
      <c r="BX2" s="385"/>
      <c r="BY2" s="385"/>
      <c r="BZ2" s="385"/>
      <c r="CA2" s="360"/>
      <c r="CB2" s="360"/>
      <c r="CC2" s="360"/>
      <c r="CD2" s="360"/>
      <c r="CE2" s="360"/>
      <c r="CF2" s="360"/>
    </row>
    <row r="3" spans="1:84" s="15" customFormat="1" ht="15" hidden="1" customHeight="1">
      <c r="P3" s="18"/>
      <c r="AD3" s="18"/>
      <c r="AE3" s="18"/>
      <c r="AF3" s="21"/>
      <c r="AG3" s="21"/>
      <c r="AH3" s="1524"/>
      <c r="AI3" s="1525"/>
      <c r="AJ3" s="1526"/>
      <c r="AK3" s="1445" t="s">
        <v>24</v>
      </c>
      <c r="AL3" s="1446"/>
      <c r="AM3" s="1447"/>
      <c r="AN3" s="1524"/>
      <c r="AO3" s="1525"/>
      <c r="AP3" s="1526"/>
      <c r="AQ3" s="1524"/>
      <c r="AR3" s="1531"/>
      <c r="AS3" s="1531"/>
      <c r="AT3" s="1531"/>
      <c r="AU3" s="1525"/>
      <c r="AV3" s="1526"/>
      <c r="AW3" s="91"/>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85"/>
      <c r="BY3" s="385"/>
      <c r="BZ3" s="385"/>
      <c r="CA3" s="360"/>
      <c r="CB3" s="360"/>
      <c r="CC3" s="360"/>
      <c r="CD3" s="360"/>
      <c r="CE3" s="360"/>
      <c r="CF3" s="360"/>
    </row>
    <row r="4" spans="1:84" s="15" customFormat="1" ht="15" hidden="1" customHeight="1">
      <c r="P4" s="18"/>
      <c r="AD4" s="18"/>
      <c r="AE4" s="18"/>
      <c r="AF4" s="21"/>
      <c r="AG4" s="21"/>
      <c r="AH4" s="1527"/>
      <c r="AI4" s="1528"/>
      <c r="AJ4" s="1529"/>
      <c r="AK4" s="1532"/>
      <c r="AL4" s="1528"/>
      <c r="AM4" s="1529"/>
      <c r="AN4" s="1527"/>
      <c r="AO4" s="1528"/>
      <c r="AP4" s="1529"/>
      <c r="AQ4" s="1527"/>
      <c r="AR4" s="1528"/>
      <c r="AS4" s="1528"/>
      <c r="AT4" s="1528"/>
      <c r="AU4" s="1528"/>
      <c r="AV4" s="1529"/>
      <c r="AW4" s="91"/>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85"/>
      <c r="BY4" s="385"/>
      <c r="BZ4" s="385"/>
      <c r="CA4" s="360"/>
      <c r="CB4" s="360"/>
      <c r="CC4" s="360"/>
      <c r="CD4" s="360"/>
      <c r="CE4" s="360"/>
      <c r="CF4" s="360"/>
    </row>
    <row r="5" spans="1:84" s="15" customFormat="1" ht="15" hidden="1" customHeight="1">
      <c r="AW5" s="91"/>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85"/>
      <c r="BY5" s="385"/>
      <c r="BZ5" s="385"/>
      <c r="CA5" s="360"/>
      <c r="CB5" s="360"/>
      <c r="CC5" s="360"/>
      <c r="CD5" s="360"/>
      <c r="CE5" s="360"/>
      <c r="CF5" s="360"/>
    </row>
    <row r="6" spans="1:84" s="20" customFormat="1" ht="31.5">
      <c r="A6" s="1311" t="s">
        <v>282</v>
      </c>
      <c r="B6" s="1311"/>
      <c r="C6" s="1311"/>
      <c r="D6" s="1311"/>
      <c r="E6" s="1311"/>
      <c r="F6" s="1311"/>
      <c r="G6" s="1311"/>
      <c r="H6" s="1311"/>
      <c r="I6" s="1311"/>
      <c r="J6" s="1311"/>
      <c r="K6" s="1311"/>
      <c r="L6" s="1311"/>
      <c r="M6" s="1311"/>
      <c r="N6" s="1311"/>
      <c r="O6" s="1311"/>
      <c r="P6" s="1311"/>
      <c r="Q6" s="1311"/>
      <c r="R6" s="1311"/>
      <c r="S6" s="1311"/>
      <c r="T6" s="1311"/>
      <c r="U6" s="1311"/>
      <c r="V6" s="1311"/>
      <c r="W6" s="1311"/>
      <c r="X6" s="1311"/>
      <c r="Y6" s="1311"/>
      <c r="Z6" s="1311"/>
      <c r="AA6" s="1311"/>
      <c r="AB6" s="1311"/>
      <c r="AC6" s="1311"/>
      <c r="AD6" s="1311"/>
      <c r="AE6" s="1311"/>
      <c r="AF6" s="1311"/>
      <c r="AG6" s="1311"/>
      <c r="AH6" s="1311"/>
      <c r="AI6" s="1311"/>
      <c r="AJ6" s="1311"/>
      <c r="AK6" s="1311"/>
      <c r="AL6" s="1311"/>
      <c r="AM6" s="1311"/>
      <c r="AN6" s="1311"/>
      <c r="AO6" s="1311"/>
      <c r="AP6" s="1311"/>
      <c r="AQ6" s="1311"/>
      <c r="AR6" s="1311"/>
      <c r="AS6" s="1311"/>
      <c r="AT6" s="1311"/>
      <c r="AU6" s="1311"/>
      <c r="AV6" s="1311"/>
      <c r="AW6" s="92"/>
    </row>
    <row r="7" spans="1:84" ht="13.5">
      <c r="A7" s="1375" t="s">
        <v>1356</v>
      </c>
      <c r="B7" s="1376"/>
      <c r="C7" s="1376"/>
      <c r="D7" s="1376"/>
      <c r="E7" s="1376"/>
      <c r="F7" s="1376"/>
      <c r="G7" s="1376"/>
      <c r="H7" s="1376"/>
      <c r="I7" s="1376"/>
      <c r="J7" s="1376"/>
      <c r="K7" s="1376"/>
      <c r="L7" s="1376"/>
      <c r="M7" s="1376"/>
      <c r="N7" s="1376"/>
      <c r="O7" s="1376"/>
      <c r="P7" s="1376"/>
      <c r="Q7" s="1376"/>
      <c r="R7" s="1376"/>
      <c r="S7" s="1376"/>
      <c r="T7" s="1376"/>
      <c r="U7" s="1376"/>
      <c r="V7" s="1376"/>
      <c r="W7" s="1376"/>
      <c r="X7" s="1376"/>
      <c r="Y7" s="1376"/>
      <c r="Z7" s="1376"/>
      <c r="AA7" s="1376"/>
      <c r="AB7" s="1376"/>
      <c r="AC7" s="1376"/>
      <c r="AD7" s="1376"/>
      <c r="AE7" s="1376"/>
      <c r="AF7" s="1376"/>
      <c r="AG7" s="1376"/>
      <c r="AH7" s="1376"/>
      <c r="AI7" s="1376"/>
      <c r="AJ7" s="1376"/>
      <c r="AK7" s="1376"/>
      <c r="AL7" s="1376"/>
      <c r="AM7" s="1376"/>
      <c r="AN7" s="1376"/>
      <c r="AO7" s="1376"/>
      <c r="AP7" s="1376"/>
      <c r="AQ7" s="1376"/>
      <c r="AR7" s="1376"/>
      <c r="AS7" s="1376"/>
      <c r="AT7" s="1376"/>
      <c r="AU7" s="1376"/>
      <c r="AV7" s="1376"/>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row>
    <row r="8" spans="1:84" s="13" customFormat="1" ht="18" customHeight="1">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W8" s="1468"/>
      <c r="AX8" s="1468"/>
      <c r="AY8" s="1468"/>
      <c r="AZ8" s="1468"/>
      <c r="BA8" s="1468"/>
      <c r="BB8" s="1468"/>
      <c r="BC8" s="1468"/>
      <c r="BD8" s="1468"/>
      <c r="BE8" s="1468"/>
      <c r="BF8" s="1468"/>
      <c r="BG8" s="86"/>
      <c r="BH8" s="86"/>
      <c r="BI8" s="86"/>
      <c r="BJ8" s="86"/>
      <c r="BK8" s="86"/>
      <c r="BL8" s="86"/>
      <c r="BM8" s="86"/>
      <c r="BN8" s="86"/>
      <c r="BO8" s="86"/>
      <c r="BP8" s="86"/>
      <c r="BQ8" s="86"/>
      <c r="BR8" s="86"/>
      <c r="BS8" s="86"/>
      <c r="BT8" s="86"/>
      <c r="BU8" s="86"/>
      <c r="BV8" s="86"/>
      <c r="BW8" s="86"/>
      <c r="BX8" s="86"/>
      <c r="BY8" s="86"/>
      <c r="BZ8" s="86"/>
      <c r="CA8" s="86"/>
      <c r="CB8" s="86"/>
      <c r="CC8" s="86"/>
      <c r="CD8" s="86"/>
      <c r="CE8" s="357"/>
      <c r="CF8" s="357"/>
    </row>
    <row r="9" spans="1:84" s="86" customFormat="1" ht="18" customHeight="1">
      <c r="A9" s="1287" t="s">
        <v>81</v>
      </c>
      <c r="B9" s="1287"/>
      <c r="C9" s="1287"/>
      <c r="D9" s="1287"/>
      <c r="E9" s="1287"/>
      <c r="F9" s="1287"/>
      <c r="G9" s="1327"/>
      <c r="H9" s="1287">
        <f>'1'!$H$3:$V$3</f>
        <v>0</v>
      </c>
      <c r="I9" s="1287"/>
      <c r="J9" s="1287"/>
      <c r="K9" s="1287"/>
      <c r="L9" s="1287"/>
      <c r="M9" s="1287"/>
      <c r="N9" s="1287"/>
      <c r="O9" s="1287"/>
      <c r="P9" s="1287"/>
      <c r="Q9" s="1287"/>
      <c r="R9" s="1287"/>
      <c r="S9" s="1287"/>
      <c r="T9" s="1287"/>
      <c r="U9" s="1287"/>
      <c r="V9" s="1287"/>
      <c r="W9" s="1287" t="s">
        <v>775</v>
      </c>
      <c r="X9" s="1287"/>
      <c r="Y9" s="1287"/>
      <c r="Z9" s="1287"/>
      <c r="AA9" s="1287"/>
      <c r="AB9" s="1287"/>
      <c r="AC9" s="1287">
        <f>'1'!$AC$3:$AI$3</f>
        <v>0</v>
      </c>
      <c r="AD9" s="1287"/>
      <c r="AE9" s="1287"/>
      <c r="AF9" s="1287"/>
      <c r="AG9" s="1287"/>
      <c r="AH9" s="1287"/>
      <c r="AI9" s="1287"/>
      <c r="AJ9" s="1287" t="s">
        <v>27</v>
      </c>
      <c r="AK9" s="1327"/>
      <c r="AL9" s="1327"/>
      <c r="AM9" s="1327"/>
      <c r="AN9" s="1327"/>
      <c r="AO9" s="297" t="s">
        <v>80</v>
      </c>
      <c r="AP9" s="1328">
        <f>'1'!$AP$3:$AV$3</f>
        <v>0</v>
      </c>
      <c r="AQ9" s="1327"/>
      <c r="AR9" s="1327"/>
      <c r="AS9" s="1327"/>
      <c r="AT9" s="1327"/>
      <c r="AU9" s="1327"/>
      <c r="AV9" s="1327"/>
      <c r="AW9" s="403"/>
      <c r="AX9" s="403"/>
      <c r="AY9" s="403"/>
      <c r="AZ9" s="403"/>
      <c r="BA9" s="403"/>
      <c r="BB9" s="403"/>
      <c r="BC9" s="403"/>
      <c r="BD9" s="403"/>
      <c r="BE9" s="403"/>
      <c r="BF9" s="403"/>
      <c r="BG9" s="403"/>
      <c r="BH9" s="403"/>
      <c r="BI9" s="403"/>
      <c r="BJ9" s="403"/>
      <c r="BK9" s="403"/>
      <c r="BL9" s="403"/>
      <c r="BM9" s="403"/>
      <c r="BN9" s="403"/>
      <c r="BO9" s="403"/>
      <c r="BP9" s="403"/>
      <c r="BQ9" s="403"/>
      <c r="BR9" s="403"/>
      <c r="BS9" s="403"/>
      <c r="BT9" s="403"/>
      <c r="BU9" s="403"/>
      <c r="BV9" s="403"/>
      <c r="BW9" s="403"/>
      <c r="BX9" s="403"/>
      <c r="BY9" s="403"/>
      <c r="BZ9" s="403"/>
      <c r="CA9" s="403"/>
      <c r="CB9" s="403"/>
      <c r="CC9" s="403"/>
      <c r="CD9" s="394"/>
      <c r="CE9" s="357"/>
      <c r="CF9" s="357"/>
    </row>
    <row r="10" spans="1:84" s="87" customFormat="1" ht="18" customHeight="1">
      <c r="A10" s="1287" t="s">
        <v>82</v>
      </c>
      <c r="B10" s="1287"/>
      <c r="C10" s="1287"/>
      <c r="D10" s="1287"/>
      <c r="E10" s="1287"/>
      <c r="F10" s="1287"/>
      <c r="G10" s="1327"/>
      <c r="H10" s="1287">
        <f>'1'!$H$4:$Y$4</f>
        <v>0</v>
      </c>
      <c r="I10" s="1287"/>
      <c r="J10" s="1287"/>
      <c r="K10" s="1287"/>
      <c r="L10" s="1287"/>
      <c r="M10" s="1287"/>
      <c r="N10" s="1287"/>
      <c r="O10" s="1287"/>
      <c r="P10" s="1287"/>
      <c r="Q10" s="1287"/>
      <c r="R10" s="1287"/>
      <c r="S10" s="1287"/>
      <c r="T10" s="1287"/>
      <c r="U10" s="1287"/>
      <c r="V10" s="1287"/>
      <c r="W10" s="1287" t="s">
        <v>83</v>
      </c>
      <c r="X10" s="1287"/>
      <c r="Y10" s="1287"/>
      <c r="Z10" s="1287"/>
      <c r="AA10" s="1287"/>
      <c r="AB10" s="1287"/>
      <c r="AC10" s="1287">
        <f>'1'!$AC$4:$AV$4</f>
        <v>0</v>
      </c>
      <c r="AD10" s="1287"/>
      <c r="AE10" s="1287"/>
      <c r="AF10" s="1287"/>
      <c r="AG10" s="1287"/>
      <c r="AH10" s="1287"/>
      <c r="AI10" s="1287"/>
      <c r="AJ10" s="1327"/>
      <c r="AK10" s="1327"/>
      <c r="AL10" s="1327"/>
      <c r="AM10" s="1327"/>
      <c r="AN10" s="1327"/>
      <c r="AO10" s="1327"/>
      <c r="AP10" s="1327"/>
      <c r="AQ10" s="1327"/>
      <c r="AR10" s="1327"/>
      <c r="AS10" s="1327"/>
      <c r="AT10" s="1327"/>
      <c r="AU10" s="1327"/>
      <c r="AV10" s="1327"/>
      <c r="AW10" s="395"/>
      <c r="AX10" s="404"/>
      <c r="AY10" s="407" t="s">
        <v>1245</v>
      </c>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4"/>
      <c r="BZ10" s="404"/>
      <c r="CA10" s="404"/>
      <c r="CB10" s="404"/>
      <c r="CC10" s="404"/>
      <c r="CD10" s="394"/>
      <c r="CE10" s="357"/>
      <c r="CF10" s="357"/>
    </row>
    <row r="11" spans="1:84" s="87" customFormat="1" ht="18" customHeight="1">
      <c r="A11" s="1287" t="s">
        <v>79</v>
      </c>
      <c r="B11" s="1287"/>
      <c r="C11" s="1287"/>
      <c r="D11" s="1287"/>
      <c r="E11" s="1287"/>
      <c r="F11" s="1287"/>
      <c r="G11" s="1327"/>
      <c r="H11" s="1287">
        <f>'1'!$H$5:$AV$5</f>
        <v>0</v>
      </c>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396"/>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4"/>
      <c r="BW11" s="404"/>
      <c r="BX11" s="404"/>
      <c r="BY11" s="404"/>
      <c r="BZ11" s="404"/>
      <c r="CA11" s="404"/>
      <c r="CB11" s="404"/>
      <c r="CC11" s="404"/>
      <c r="CD11" s="18"/>
      <c r="CE11" s="358"/>
      <c r="CF11" s="358"/>
    </row>
    <row r="12" spans="1:84" s="15" customFormat="1" ht="12.95" customHeight="1">
      <c r="AW12" s="18"/>
      <c r="AX12" s="18"/>
      <c r="AY12" s="18" t="s">
        <v>1239</v>
      </c>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358"/>
      <c r="CF12" s="358"/>
    </row>
    <row r="13" spans="1:84" s="15" customFormat="1" ht="27" customHeight="1">
      <c r="A13" s="1516" t="s">
        <v>530</v>
      </c>
      <c r="B13" s="1517"/>
      <c r="C13" s="1517" t="s">
        <v>26</v>
      </c>
      <c r="D13" s="1517"/>
      <c r="E13" s="1517"/>
      <c r="F13" s="1517"/>
      <c r="G13" s="1517"/>
      <c r="H13" s="1536" t="s">
        <v>54</v>
      </c>
      <c r="I13" s="1536"/>
      <c r="J13" s="1536"/>
      <c r="K13" s="1536"/>
      <c r="L13" s="1536" t="s">
        <v>531</v>
      </c>
      <c r="M13" s="1517"/>
      <c r="N13" s="1517"/>
      <c r="O13" s="1517"/>
      <c r="P13" s="1517"/>
      <c r="Q13" s="1517" t="s">
        <v>43</v>
      </c>
      <c r="R13" s="1517"/>
      <c r="S13" s="1517"/>
      <c r="T13" s="1517"/>
      <c r="U13" s="1517"/>
      <c r="V13" s="1536" t="s">
        <v>501</v>
      </c>
      <c r="W13" s="1517"/>
      <c r="X13" s="1517"/>
      <c r="Y13" s="1517"/>
      <c r="Z13" s="1517"/>
      <c r="AA13" s="1517"/>
      <c r="AB13" s="1517"/>
      <c r="AC13" s="1517"/>
      <c r="AD13" s="1517"/>
      <c r="AE13" s="1536" t="s">
        <v>1339</v>
      </c>
      <c r="AF13" s="1517"/>
      <c r="AG13" s="1517"/>
      <c r="AH13" s="1509" t="s">
        <v>14</v>
      </c>
      <c r="AI13" s="1510"/>
      <c r="AJ13" s="1510"/>
      <c r="AK13" s="1510"/>
      <c r="AL13" s="1510"/>
      <c r="AM13" s="1510"/>
      <c r="AN13" s="1510"/>
      <c r="AO13" s="1510"/>
      <c r="AP13" s="1510"/>
      <c r="AQ13" s="1510"/>
      <c r="AR13" s="1511"/>
      <c r="AS13" s="1509" t="s">
        <v>532</v>
      </c>
      <c r="AT13" s="1510"/>
      <c r="AU13" s="1510"/>
      <c r="AV13" s="1533"/>
      <c r="AW13" s="397"/>
      <c r="AX13" s="392"/>
      <c r="AY13" s="1469" t="s">
        <v>1235</v>
      </c>
      <c r="AZ13" s="1469"/>
      <c r="BA13" s="1469"/>
      <c r="BB13" s="1469"/>
      <c r="BC13" s="1469"/>
      <c r="BD13" s="1469"/>
      <c r="BE13" s="1469"/>
      <c r="BF13" s="1469" t="s">
        <v>1236</v>
      </c>
      <c r="BG13" s="1469"/>
      <c r="BH13" s="1469"/>
      <c r="BI13" s="1469"/>
      <c r="BJ13" s="1469" t="s">
        <v>1237</v>
      </c>
      <c r="BK13" s="1469"/>
      <c r="BL13" s="1469"/>
      <c r="BM13" s="1469"/>
      <c r="BN13" s="1469"/>
      <c r="BO13" s="1469"/>
      <c r="BP13" s="1469"/>
      <c r="BQ13" s="1469"/>
      <c r="BR13" s="1469"/>
      <c r="BS13" s="1469"/>
      <c r="BT13" s="1469"/>
      <c r="BU13" s="1469"/>
      <c r="BV13" s="1469"/>
      <c r="BW13" s="1469"/>
      <c r="BX13" s="1469"/>
      <c r="BY13" s="1469"/>
      <c r="BZ13" s="1469"/>
      <c r="CA13" s="1469"/>
      <c r="CB13" s="1469"/>
      <c r="CC13" s="1469"/>
      <c r="CD13" s="1469"/>
      <c r="CE13" s="358"/>
      <c r="CF13" s="358"/>
    </row>
    <row r="14" spans="1:84" s="22" customFormat="1" ht="12.75" customHeight="1">
      <c r="A14" s="1543">
        <v>1</v>
      </c>
      <c r="B14" s="1544"/>
      <c r="C14" s="1504" t="s">
        <v>1224</v>
      </c>
      <c r="D14" s="1505"/>
      <c r="E14" s="1505"/>
      <c r="F14" s="1505"/>
      <c r="G14" s="1506"/>
      <c r="H14" s="1486"/>
      <c r="I14" s="1487"/>
      <c r="J14" s="1487"/>
      <c r="K14" s="1488"/>
      <c r="L14" s="1472" t="e">
        <f>HLOOKUP(H14,인건비지급단가!$B$6:$O$7,2,FALSE)</f>
        <v>#N/A</v>
      </c>
      <c r="M14" s="1473"/>
      <c r="N14" s="1473"/>
      <c r="O14" s="1473"/>
      <c r="P14" s="1474"/>
      <c r="Q14" s="1507"/>
      <c r="R14" s="1507"/>
      <c r="S14" s="1507"/>
      <c r="T14" s="1507"/>
      <c r="U14" s="1508"/>
      <c r="V14" s="1475"/>
      <c r="W14" s="1476"/>
      <c r="X14" s="1476"/>
      <c r="Y14" s="1476"/>
      <c r="Z14" s="406" t="s">
        <v>51</v>
      </c>
      <c r="AA14" s="1476"/>
      <c r="AB14" s="1476"/>
      <c r="AC14" s="1476"/>
      <c r="AD14" s="1477"/>
      <c r="AE14" s="1537" t="e">
        <f t="shared" ref="AE14:AE42" si="0">ROUNDUP(Q14/L14,4)</f>
        <v>#N/A</v>
      </c>
      <c r="AF14" s="1538"/>
      <c r="AG14" s="1539"/>
      <c r="AH14" s="1512" t="e">
        <f>INDEX(연구실계좌번호,MATCH(C14,성명,0))</f>
        <v>#N/A</v>
      </c>
      <c r="AI14" s="1513"/>
      <c r="AJ14" s="1513"/>
      <c r="AK14" s="1513"/>
      <c r="AL14" s="1513"/>
      <c r="AM14" s="1513"/>
      <c r="AN14" s="1513"/>
      <c r="AO14" s="1513"/>
      <c r="AP14" s="1513"/>
      <c r="AQ14" s="1513"/>
      <c r="AR14" s="1514"/>
      <c r="AS14" s="1540"/>
      <c r="AT14" s="1541"/>
      <c r="AU14" s="1541"/>
      <c r="AV14" s="1542"/>
      <c r="AW14" s="395"/>
      <c r="AX14" s="392"/>
      <c r="AY14" s="1470" t="s">
        <v>1228</v>
      </c>
      <c r="AZ14" s="1470"/>
      <c r="BA14" s="1470"/>
      <c r="BB14" s="1470"/>
      <c r="BC14" s="1470"/>
      <c r="BD14" s="1470"/>
      <c r="BE14" s="1470"/>
      <c r="BF14" s="1471">
        <v>9200000</v>
      </c>
      <c r="BG14" s="1471"/>
      <c r="BH14" s="1471"/>
      <c r="BI14" s="1471"/>
      <c r="BJ14" s="1452"/>
      <c r="BK14" s="1452"/>
      <c r="BL14" s="1452"/>
      <c r="BM14" s="1452"/>
      <c r="BN14" s="1452"/>
      <c r="BO14" s="1452"/>
      <c r="BP14" s="1452"/>
      <c r="BQ14" s="1452"/>
      <c r="BR14" s="1452"/>
      <c r="BS14" s="1452"/>
      <c r="BT14" s="1452"/>
      <c r="BU14" s="1452"/>
      <c r="BV14" s="1452"/>
      <c r="BW14" s="1452"/>
      <c r="BX14" s="1452"/>
      <c r="BY14" s="1452"/>
      <c r="BZ14" s="1452"/>
      <c r="CA14" s="1452"/>
      <c r="CB14" s="1452"/>
      <c r="CC14" s="1452"/>
      <c r="CD14" s="1452"/>
      <c r="CE14" s="358"/>
      <c r="CF14" s="358"/>
    </row>
    <row r="15" spans="1:84" s="22" customFormat="1" ht="12.95" customHeight="1">
      <c r="A15" s="1493"/>
      <c r="B15" s="1494"/>
      <c r="C15" s="1490"/>
      <c r="D15" s="1491"/>
      <c r="E15" s="1491"/>
      <c r="F15" s="1491"/>
      <c r="G15" s="1492"/>
      <c r="H15" s="1486"/>
      <c r="I15" s="1487"/>
      <c r="J15" s="1487"/>
      <c r="K15" s="1488"/>
      <c r="L15" s="1472"/>
      <c r="M15" s="1473"/>
      <c r="N15" s="1473"/>
      <c r="O15" s="1473"/>
      <c r="P15" s="1474"/>
      <c r="Q15" s="1473"/>
      <c r="R15" s="1473"/>
      <c r="S15" s="1473"/>
      <c r="T15" s="1473"/>
      <c r="U15" s="1474"/>
      <c r="V15" s="1481"/>
      <c r="W15" s="1482"/>
      <c r="X15" s="339" t="s">
        <v>52</v>
      </c>
      <c r="Y15" s="1483" t="e">
        <f>DATEDIF(EOMONTH(V14,-1)-1,EOMONTH(AA14,0),"m")</f>
        <v>#NUM!</v>
      </c>
      <c r="Z15" s="1483"/>
      <c r="AA15" s="1483"/>
      <c r="AB15" s="1484" t="s">
        <v>290</v>
      </c>
      <c r="AC15" s="1484"/>
      <c r="AD15" s="1485"/>
      <c r="AE15" s="1478"/>
      <c r="AF15" s="1479"/>
      <c r="AG15" s="1480"/>
      <c r="AH15" s="1457"/>
      <c r="AI15" s="1515"/>
      <c r="AJ15" s="1515"/>
      <c r="AK15" s="1515"/>
      <c r="AL15" s="1515"/>
      <c r="AM15" s="1515"/>
      <c r="AN15" s="1515"/>
      <c r="AO15" s="1515"/>
      <c r="AP15" s="1515"/>
      <c r="AQ15" s="1515"/>
      <c r="AR15" s="1459"/>
      <c r="AS15" s="1463"/>
      <c r="AT15" s="1464"/>
      <c r="AU15" s="1464"/>
      <c r="AV15" s="1465"/>
      <c r="AW15" s="399"/>
      <c r="AX15" s="392"/>
      <c r="AY15" s="1470"/>
      <c r="AZ15" s="1470"/>
      <c r="BA15" s="1470"/>
      <c r="BB15" s="1470"/>
      <c r="BC15" s="1470"/>
      <c r="BD15" s="1470"/>
      <c r="BE15" s="1470"/>
      <c r="BF15" s="1471"/>
      <c r="BG15" s="1471"/>
      <c r="BH15" s="1471"/>
      <c r="BI15" s="1471"/>
      <c r="BJ15" s="1452"/>
      <c r="BK15" s="1452"/>
      <c r="BL15" s="1452"/>
      <c r="BM15" s="1452"/>
      <c r="BN15" s="1452"/>
      <c r="BO15" s="1452"/>
      <c r="BP15" s="1452"/>
      <c r="BQ15" s="1452"/>
      <c r="BR15" s="1452"/>
      <c r="BS15" s="1452"/>
      <c r="BT15" s="1452"/>
      <c r="BU15" s="1452"/>
      <c r="BV15" s="1452"/>
      <c r="BW15" s="1452"/>
      <c r="BX15" s="1452"/>
      <c r="BY15" s="1452"/>
      <c r="BZ15" s="1452"/>
      <c r="CA15" s="1452"/>
      <c r="CB15" s="1452"/>
      <c r="CC15" s="1452"/>
      <c r="CD15" s="1452"/>
      <c r="CE15" s="360"/>
      <c r="CF15" s="360"/>
    </row>
    <row r="16" spans="1:84" s="22" customFormat="1" ht="12.75" customHeight="1">
      <c r="A16" s="1493">
        <v>2</v>
      </c>
      <c r="B16" s="1494"/>
      <c r="C16" s="1490" t="s">
        <v>1225</v>
      </c>
      <c r="D16" s="1491"/>
      <c r="E16" s="1491"/>
      <c r="F16" s="1491"/>
      <c r="G16" s="1492"/>
      <c r="H16" s="1486" t="e">
        <f>INDEX(직급.과정,MATCH(C16,성명,0))</f>
        <v>#N/A</v>
      </c>
      <c r="I16" s="1487"/>
      <c r="J16" s="1487"/>
      <c r="K16" s="1488"/>
      <c r="L16" s="1472" t="e">
        <f>HLOOKUP(H16,인건비지급단가!$B$6:$O$7,2,FALSE)</f>
        <v>#N/A</v>
      </c>
      <c r="M16" s="1473"/>
      <c r="N16" s="1473"/>
      <c r="O16" s="1473"/>
      <c r="P16" s="1474"/>
      <c r="Q16" s="1473"/>
      <c r="R16" s="1473"/>
      <c r="S16" s="1473"/>
      <c r="T16" s="1473"/>
      <c r="U16" s="1474"/>
      <c r="V16" s="1475"/>
      <c r="W16" s="1476"/>
      <c r="X16" s="1476"/>
      <c r="Y16" s="1476"/>
      <c r="Z16" s="406" t="s">
        <v>778</v>
      </c>
      <c r="AA16" s="1476"/>
      <c r="AB16" s="1476"/>
      <c r="AC16" s="1476"/>
      <c r="AD16" s="1477"/>
      <c r="AE16" s="1478" t="e">
        <f t="shared" si="0"/>
        <v>#N/A</v>
      </c>
      <c r="AF16" s="1479"/>
      <c r="AG16" s="1480"/>
      <c r="AH16" s="1454" t="e">
        <f>INDEX(연구실계좌번호,MATCH(C16,성명,0))</f>
        <v>#N/A</v>
      </c>
      <c r="AI16" s="1455"/>
      <c r="AJ16" s="1455"/>
      <c r="AK16" s="1455"/>
      <c r="AL16" s="1455"/>
      <c r="AM16" s="1455"/>
      <c r="AN16" s="1455"/>
      <c r="AO16" s="1455"/>
      <c r="AP16" s="1455"/>
      <c r="AQ16" s="1455"/>
      <c r="AR16" s="1456"/>
      <c r="AS16" s="1460"/>
      <c r="AT16" s="1502"/>
      <c r="AU16" s="1502"/>
      <c r="AV16" s="1503"/>
      <c r="AW16" s="399"/>
      <c r="AX16" s="400"/>
      <c r="AY16" s="1470" t="s">
        <v>1229</v>
      </c>
      <c r="AZ16" s="1470"/>
      <c r="BA16" s="1470"/>
      <c r="BB16" s="1470"/>
      <c r="BC16" s="1470"/>
      <c r="BD16" s="1470"/>
      <c r="BE16" s="1470"/>
      <c r="BF16" s="1471">
        <v>7800000</v>
      </c>
      <c r="BG16" s="1471"/>
      <c r="BH16" s="1471"/>
      <c r="BI16" s="1471"/>
      <c r="BJ16" s="1452"/>
      <c r="BK16" s="1452"/>
      <c r="BL16" s="1452"/>
      <c r="BM16" s="1452"/>
      <c r="BN16" s="1452"/>
      <c r="BO16" s="1452"/>
      <c r="BP16" s="1452"/>
      <c r="BQ16" s="1452"/>
      <c r="BR16" s="1452"/>
      <c r="BS16" s="1452"/>
      <c r="BT16" s="1452"/>
      <c r="BU16" s="1452"/>
      <c r="BV16" s="1452"/>
      <c r="BW16" s="1452"/>
      <c r="BX16" s="1452"/>
      <c r="BY16" s="1452"/>
      <c r="BZ16" s="1452"/>
      <c r="CA16" s="1452"/>
      <c r="CB16" s="1452"/>
      <c r="CC16" s="1452"/>
      <c r="CD16" s="1452"/>
      <c r="CE16" s="358"/>
      <c r="CF16" s="358"/>
    </row>
    <row r="17" spans="1:84" s="22" customFormat="1" ht="12.95" customHeight="1">
      <c r="A17" s="1493"/>
      <c r="B17" s="1494"/>
      <c r="C17" s="1490"/>
      <c r="D17" s="1491"/>
      <c r="E17" s="1491"/>
      <c r="F17" s="1491"/>
      <c r="G17" s="1492"/>
      <c r="H17" s="1486"/>
      <c r="I17" s="1487"/>
      <c r="J17" s="1487"/>
      <c r="K17" s="1488"/>
      <c r="L17" s="1472"/>
      <c r="M17" s="1473"/>
      <c r="N17" s="1473"/>
      <c r="O17" s="1473"/>
      <c r="P17" s="1474"/>
      <c r="Q17" s="1473"/>
      <c r="R17" s="1473"/>
      <c r="S17" s="1473"/>
      <c r="T17" s="1473"/>
      <c r="U17" s="1474"/>
      <c r="V17" s="1481"/>
      <c r="W17" s="1482"/>
      <c r="X17" s="339" t="s">
        <v>52</v>
      </c>
      <c r="Y17" s="1483" t="e">
        <f>DATEDIF(EOMONTH(V16,-1)-1,EOMONTH(AA16,0),"m")</f>
        <v>#NUM!</v>
      </c>
      <c r="Z17" s="1483"/>
      <c r="AA17" s="1483"/>
      <c r="AB17" s="1484" t="s">
        <v>290</v>
      </c>
      <c r="AC17" s="1484"/>
      <c r="AD17" s="1485"/>
      <c r="AE17" s="1478"/>
      <c r="AF17" s="1479"/>
      <c r="AG17" s="1480"/>
      <c r="AH17" s="1457"/>
      <c r="AI17" s="1458"/>
      <c r="AJ17" s="1458"/>
      <c r="AK17" s="1458"/>
      <c r="AL17" s="1458"/>
      <c r="AM17" s="1458"/>
      <c r="AN17" s="1458"/>
      <c r="AO17" s="1458"/>
      <c r="AP17" s="1458"/>
      <c r="AQ17" s="1458"/>
      <c r="AR17" s="1459"/>
      <c r="AS17" s="1463"/>
      <c r="AT17" s="1464"/>
      <c r="AU17" s="1464"/>
      <c r="AV17" s="1465"/>
      <c r="AW17" s="395"/>
      <c r="AX17" s="392"/>
      <c r="AY17" s="1470"/>
      <c r="AZ17" s="1470"/>
      <c r="BA17" s="1470"/>
      <c r="BB17" s="1470"/>
      <c r="BC17" s="1470"/>
      <c r="BD17" s="1470"/>
      <c r="BE17" s="1470"/>
      <c r="BF17" s="1471"/>
      <c r="BG17" s="1471"/>
      <c r="BH17" s="1471"/>
      <c r="BI17" s="1471"/>
      <c r="BJ17" s="1452"/>
      <c r="BK17" s="1452"/>
      <c r="BL17" s="1452"/>
      <c r="BM17" s="1452"/>
      <c r="BN17" s="1452"/>
      <c r="BO17" s="1452"/>
      <c r="BP17" s="1452"/>
      <c r="BQ17" s="1452"/>
      <c r="BR17" s="1452"/>
      <c r="BS17" s="1452"/>
      <c r="BT17" s="1452"/>
      <c r="BU17" s="1452"/>
      <c r="BV17" s="1452"/>
      <c r="BW17" s="1452"/>
      <c r="BX17" s="1452"/>
      <c r="BY17" s="1452"/>
      <c r="BZ17" s="1452"/>
      <c r="CA17" s="1452"/>
      <c r="CB17" s="1452"/>
      <c r="CC17" s="1452"/>
      <c r="CD17" s="1452"/>
      <c r="CE17" s="280"/>
      <c r="CF17" s="280"/>
    </row>
    <row r="18" spans="1:84" s="22" customFormat="1" ht="12.75" customHeight="1">
      <c r="A18" s="1493">
        <v>3</v>
      </c>
      <c r="B18" s="1494"/>
      <c r="C18" s="1490" t="s">
        <v>1226</v>
      </c>
      <c r="D18" s="1491"/>
      <c r="E18" s="1491"/>
      <c r="F18" s="1491"/>
      <c r="G18" s="1492"/>
      <c r="H18" s="1486" t="e">
        <f>INDEX(직급.과정,MATCH(C18,성명,0))</f>
        <v>#N/A</v>
      </c>
      <c r="I18" s="1487"/>
      <c r="J18" s="1487"/>
      <c r="K18" s="1488"/>
      <c r="L18" s="1472" t="e">
        <f>HLOOKUP(H18,인건비지급단가!$B$6:$O$7,2,FALSE)</f>
        <v>#N/A</v>
      </c>
      <c r="M18" s="1473"/>
      <c r="N18" s="1473"/>
      <c r="O18" s="1473"/>
      <c r="P18" s="1474"/>
      <c r="Q18" s="1473"/>
      <c r="R18" s="1473"/>
      <c r="S18" s="1473"/>
      <c r="T18" s="1473"/>
      <c r="U18" s="1474"/>
      <c r="V18" s="1475"/>
      <c r="W18" s="1476"/>
      <c r="X18" s="1476"/>
      <c r="Y18" s="1476"/>
      <c r="Z18" s="406" t="s">
        <v>51</v>
      </c>
      <c r="AA18" s="1476"/>
      <c r="AB18" s="1476"/>
      <c r="AC18" s="1476"/>
      <c r="AD18" s="1477"/>
      <c r="AE18" s="1478" t="e">
        <f t="shared" si="0"/>
        <v>#N/A</v>
      </c>
      <c r="AF18" s="1479"/>
      <c r="AG18" s="1480"/>
      <c r="AH18" s="1454" t="e">
        <f>INDEX(연구실계좌번호,MATCH(C18,성명,0))</f>
        <v>#N/A</v>
      </c>
      <c r="AI18" s="1455"/>
      <c r="AJ18" s="1455"/>
      <c r="AK18" s="1455"/>
      <c r="AL18" s="1455"/>
      <c r="AM18" s="1455"/>
      <c r="AN18" s="1455"/>
      <c r="AO18" s="1455"/>
      <c r="AP18" s="1455"/>
      <c r="AQ18" s="1455"/>
      <c r="AR18" s="1456"/>
      <c r="AS18" s="1460"/>
      <c r="AT18" s="1461"/>
      <c r="AU18" s="1461"/>
      <c r="AV18" s="1462"/>
      <c r="AW18" s="399"/>
      <c r="AX18" s="392"/>
      <c r="AY18" s="1470" t="s">
        <v>1230</v>
      </c>
      <c r="AZ18" s="1470"/>
      <c r="BA18" s="1470"/>
      <c r="BB18" s="1470"/>
      <c r="BC18" s="1470"/>
      <c r="BD18" s="1470"/>
      <c r="BE18" s="1470"/>
      <c r="BF18" s="1471">
        <v>6800000</v>
      </c>
      <c r="BG18" s="1471"/>
      <c r="BH18" s="1471"/>
      <c r="BI18" s="1471"/>
      <c r="BJ18" s="1452"/>
      <c r="BK18" s="1452"/>
      <c r="BL18" s="1452"/>
      <c r="BM18" s="1452"/>
      <c r="BN18" s="1452"/>
      <c r="BO18" s="1452"/>
      <c r="BP18" s="1452"/>
      <c r="BQ18" s="1452"/>
      <c r="BR18" s="1452"/>
      <c r="BS18" s="1452"/>
      <c r="BT18" s="1452"/>
      <c r="BU18" s="1452"/>
      <c r="BV18" s="1452"/>
      <c r="BW18" s="1452"/>
      <c r="BX18" s="1452"/>
      <c r="BY18" s="1452"/>
      <c r="BZ18" s="1452"/>
      <c r="CA18" s="1452"/>
      <c r="CB18" s="1452"/>
      <c r="CC18" s="1452"/>
      <c r="CD18" s="1452"/>
      <c r="CE18" s="280"/>
      <c r="CF18" s="280"/>
    </row>
    <row r="19" spans="1:84" s="22" customFormat="1" ht="12.95" customHeight="1">
      <c r="A19" s="1493"/>
      <c r="B19" s="1494"/>
      <c r="C19" s="1490"/>
      <c r="D19" s="1491"/>
      <c r="E19" s="1491"/>
      <c r="F19" s="1491"/>
      <c r="G19" s="1492"/>
      <c r="H19" s="1486"/>
      <c r="I19" s="1487"/>
      <c r="J19" s="1487"/>
      <c r="K19" s="1488"/>
      <c r="L19" s="1472"/>
      <c r="M19" s="1473"/>
      <c r="N19" s="1473"/>
      <c r="O19" s="1473"/>
      <c r="P19" s="1474"/>
      <c r="Q19" s="1473"/>
      <c r="R19" s="1473"/>
      <c r="S19" s="1473"/>
      <c r="T19" s="1473"/>
      <c r="U19" s="1474"/>
      <c r="V19" s="1481"/>
      <c r="W19" s="1482"/>
      <c r="X19" s="339" t="s">
        <v>52</v>
      </c>
      <c r="Y19" s="1483" t="e">
        <f>DATEDIF(EOMONTH(V18,-1)-1,EOMONTH(AA18,0),"m")</f>
        <v>#NUM!</v>
      </c>
      <c r="Z19" s="1483"/>
      <c r="AA19" s="1483"/>
      <c r="AB19" s="1484" t="s">
        <v>290</v>
      </c>
      <c r="AC19" s="1484"/>
      <c r="AD19" s="1485"/>
      <c r="AE19" s="1478"/>
      <c r="AF19" s="1479"/>
      <c r="AG19" s="1480"/>
      <c r="AH19" s="1457"/>
      <c r="AI19" s="1458"/>
      <c r="AJ19" s="1458"/>
      <c r="AK19" s="1458"/>
      <c r="AL19" s="1458"/>
      <c r="AM19" s="1458"/>
      <c r="AN19" s="1458"/>
      <c r="AO19" s="1458"/>
      <c r="AP19" s="1458"/>
      <c r="AQ19" s="1458"/>
      <c r="AR19" s="1459"/>
      <c r="AS19" s="1463"/>
      <c r="AT19" s="1464"/>
      <c r="AU19" s="1464"/>
      <c r="AV19" s="1465"/>
      <c r="AW19" s="399"/>
      <c r="AX19" s="392"/>
      <c r="AY19" s="1470"/>
      <c r="AZ19" s="1470"/>
      <c r="BA19" s="1470"/>
      <c r="BB19" s="1470"/>
      <c r="BC19" s="1470"/>
      <c r="BD19" s="1470"/>
      <c r="BE19" s="1470"/>
      <c r="BF19" s="1471"/>
      <c r="BG19" s="1471"/>
      <c r="BH19" s="1471"/>
      <c r="BI19" s="1471"/>
      <c r="BJ19" s="1452"/>
      <c r="BK19" s="1452"/>
      <c r="BL19" s="1452"/>
      <c r="BM19" s="1452"/>
      <c r="BN19" s="1452"/>
      <c r="BO19" s="1452"/>
      <c r="BP19" s="1452"/>
      <c r="BQ19" s="1452"/>
      <c r="BR19" s="1452"/>
      <c r="BS19" s="1452"/>
      <c r="BT19" s="1452"/>
      <c r="BU19" s="1452"/>
      <c r="BV19" s="1452"/>
      <c r="BW19" s="1452"/>
      <c r="BX19" s="1452"/>
      <c r="BY19" s="1452"/>
      <c r="BZ19" s="1452"/>
      <c r="CA19" s="1452"/>
      <c r="CB19" s="1452"/>
      <c r="CC19" s="1452"/>
      <c r="CD19" s="1452"/>
      <c r="CE19" s="280"/>
      <c r="CF19" s="280"/>
    </row>
    <row r="20" spans="1:84" s="22" customFormat="1" ht="12.75" customHeight="1">
      <c r="A20" s="1493">
        <v>4</v>
      </c>
      <c r="B20" s="1494"/>
      <c r="C20" s="1490" t="s">
        <v>1227</v>
      </c>
      <c r="D20" s="1491"/>
      <c r="E20" s="1491"/>
      <c r="F20" s="1491"/>
      <c r="G20" s="1492"/>
      <c r="H20" s="1486" t="e">
        <f>INDEX(직급.과정,MATCH(C20,성명,0))</f>
        <v>#N/A</v>
      </c>
      <c r="I20" s="1487"/>
      <c r="J20" s="1487"/>
      <c r="K20" s="1488"/>
      <c r="L20" s="1472" t="e">
        <f>HLOOKUP(H20,인건비지급단가!$B$6:$O$7,2,FALSE)</f>
        <v>#N/A</v>
      </c>
      <c r="M20" s="1473"/>
      <c r="N20" s="1473"/>
      <c r="O20" s="1473"/>
      <c r="P20" s="1474"/>
      <c r="Q20" s="1473"/>
      <c r="R20" s="1473"/>
      <c r="S20" s="1473"/>
      <c r="T20" s="1473"/>
      <c r="U20" s="1474"/>
      <c r="V20" s="1475"/>
      <c r="W20" s="1476"/>
      <c r="X20" s="1476"/>
      <c r="Y20" s="1476"/>
      <c r="Z20" s="406" t="s">
        <v>51</v>
      </c>
      <c r="AA20" s="1476"/>
      <c r="AB20" s="1476"/>
      <c r="AC20" s="1476"/>
      <c r="AD20" s="1477"/>
      <c r="AE20" s="1478" t="e">
        <f t="shared" si="0"/>
        <v>#N/A</v>
      </c>
      <c r="AF20" s="1479"/>
      <c r="AG20" s="1480"/>
      <c r="AH20" s="1454" t="e">
        <f>INDEX(연구실계좌번호,MATCH(C20,성명,0))</f>
        <v>#N/A</v>
      </c>
      <c r="AI20" s="1455"/>
      <c r="AJ20" s="1455"/>
      <c r="AK20" s="1455"/>
      <c r="AL20" s="1455"/>
      <c r="AM20" s="1455"/>
      <c r="AN20" s="1455"/>
      <c r="AO20" s="1455"/>
      <c r="AP20" s="1455"/>
      <c r="AQ20" s="1455"/>
      <c r="AR20" s="1456"/>
      <c r="AS20" s="1460"/>
      <c r="AT20" s="1461"/>
      <c r="AU20" s="1461"/>
      <c r="AV20" s="1462"/>
      <c r="AW20" s="399"/>
      <c r="AX20" s="386"/>
      <c r="AY20" s="1453" t="s">
        <v>1231</v>
      </c>
      <c r="AZ20" s="1453"/>
      <c r="BA20" s="1453"/>
      <c r="BB20" s="1453"/>
      <c r="BC20" s="1453"/>
      <c r="BD20" s="1453"/>
      <c r="BE20" s="1453"/>
      <c r="BF20" s="1451">
        <v>7000000</v>
      </c>
      <c r="BG20" s="1451"/>
      <c r="BH20" s="1451"/>
      <c r="BI20" s="1451"/>
      <c r="BJ20" s="1452" t="s">
        <v>1357</v>
      </c>
      <c r="BK20" s="1452"/>
      <c r="BL20" s="1452"/>
      <c r="BM20" s="1452"/>
      <c r="BN20" s="1452"/>
      <c r="BO20" s="1452"/>
      <c r="BP20" s="1452"/>
      <c r="BQ20" s="1452"/>
      <c r="BR20" s="1452"/>
      <c r="BS20" s="1452"/>
      <c r="BT20" s="1452"/>
      <c r="BU20" s="1452"/>
      <c r="BV20" s="1452"/>
      <c r="BW20" s="1452"/>
      <c r="BX20" s="1452"/>
      <c r="BY20" s="1452"/>
      <c r="BZ20" s="1452"/>
      <c r="CA20" s="1452"/>
      <c r="CB20" s="1452"/>
      <c r="CC20" s="1452"/>
      <c r="CD20" s="1452"/>
      <c r="CE20" s="280"/>
      <c r="CF20" s="280"/>
    </row>
    <row r="21" spans="1:84" s="22" customFormat="1" ht="12.95" customHeight="1">
      <c r="A21" s="1493"/>
      <c r="B21" s="1494"/>
      <c r="C21" s="1490"/>
      <c r="D21" s="1491"/>
      <c r="E21" s="1491"/>
      <c r="F21" s="1491"/>
      <c r="G21" s="1492"/>
      <c r="H21" s="1486"/>
      <c r="I21" s="1487"/>
      <c r="J21" s="1487"/>
      <c r="K21" s="1488"/>
      <c r="L21" s="1472"/>
      <c r="M21" s="1473"/>
      <c r="N21" s="1473"/>
      <c r="O21" s="1473"/>
      <c r="P21" s="1474"/>
      <c r="Q21" s="1473"/>
      <c r="R21" s="1473"/>
      <c r="S21" s="1473"/>
      <c r="T21" s="1473"/>
      <c r="U21" s="1474"/>
      <c r="V21" s="1481"/>
      <c r="W21" s="1482"/>
      <c r="X21" s="339" t="s">
        <v>52</v>
      </c>
      <c r="Y21" s="1483" t="e">
        <f>DATEDIF(EOMONTH(V20,-1)-1,EOMONTH(AA20,0),"m")</f>
        <v>#NUM!</v>
      </c>
      <c r="Z21" s="1483"/>
      <c r="AA21" s="1483"/>
      <c r="AB21" s="1484" t="s">
        <v>290</v>
      </c>
      <c r="AC21" s="1484"/>
      <c r="AD21" s="1485"/>
      <c r="AE21" s="1478"/>
      <c r="AF21" s="1479"/>
      <c r="AG21" s="1480"/>
      <c r="AH21" s="1457"/>
      <c r="AI21" s="1458"/>
      <c r="AJ21" s="1458"/>
      <c r="AK21" s="1458"/>
      <c r="AL21" s="1458"/>
      <c r="AM21" s="1458"/>
      <c r="AN21" s="1458"/>
      <c r="AO21" s="1458"/>
      <c r="AP21" s="1458"/>
      <c r="AQ21" s="1458"/>
      <c r="AR21" s="1459"/>
      <c r="AS21" s="1463"/>
      <c r="AT21" s="1464"/>
      <c r="AU21" s="1464"/>
      <c r="AV21" s="1465"/>
      <c r="AW21" s="399"/>
      <c r="AX21" s="386"/>
      <c r="AY21" s="1453"/>
      <c r="AZ21" s="1453"/>
      <c r="BA21" s="1453"/>
      <c r="BB21" s="1453"/>
      <c r="BC21" s="1453"/>
      <c r="BD21" s="1453"/>
      <c r="BE21" s="1453"/>
      <c r="BF21" s="1451"/>
      <c r="BG21" s="1451"/>
      <c r="BH21" s="1451"/>
      <c r="BI21" s="1451"/>
      <c r="BJ21" s="1452"/>
      <c r="BK21" s="1452"/>
      <c r="BL21" s="1452"/>
      <c r="BM21" s="1452"/>
      <c r="BN21" s="1452"/>
      <c r="BO21" s="1452"/>
      <c r="BP21" s="1452"/>
      <c r="BQ21" s="1452"/>
      <c r="BR21" s="1452"/>
      <c r="BS21" s="1452"/>
      <c r="BT21" s="1452"/>
      <c r="BU21" s="1452"/>
      <c r="BV21" s="1452"/>
      <c r="BW21" s="1452"/>
      <c r="BX21" s="1452"/>
      <c r="BY21" s="1452"/>
      <c r="BZ21" s="1452"/>
      <c r="CA21" s="1452"/>
      <c r="CB21" s="1452"/>
      <c r="CC21" s="1452"/>
      <c r="CD21" s="1452"/>
      <c r="CE21" s="280"/>
      <c r="CF21" s="280"/>
    </row>
    <row r="22" spans="1:84" s="22" customFormat="1" ht="12.75" customHeight="1">
      <c r="A22" s="1493">
        <v>5</v>
      </c>
      <c r="B22" s="1494"/>
      <c r="C22" s="1490" t="s">
        <v>1211</v>
      </c>
      <c r="D22" s="1491"/>
      <c r="E22" s="1491"/>
      <c r="F22" s="1491"/>
      <c r="G22" s="1492"/>
      <c r="H22" s="1486" t="e">
        <f>INDEX(직급.과정,MATCH(C22,성명,0))</f>
        <v>#N/A</v>
      </c>
      <c r="I22" s="1487"/>
      <c r="J22" s="1487"/>
      <c r="K22" s="1488"/>
      <c r="L22" s="1472" t="e">
        <f>HLOOKUP(H22,인건비지급단가!$B$6:$O$7,2,FALSE)</f>
        <v>#N/A</v>
      </c>
      <c r="M22" s="1473"/>
      <c r="N22" s="1473"/>
      <c r="O22" s="1473"/>
      <c r="P22" s="1474"/>
      <c r="Q22" s="1473"/>
      <c r="R22" s="1473"/>
      <c r="S22" s="1473"/>
      <c r="T22" s="1473"/>
      <c r="U22" s="1474"/>
      <c r="V22" s="1475"/>
      <c r="W22" s="1476"/>
      <c r="X22" s="1476"/>
      <c r="Y22" s="1476"/>
      <c r="Z22" s="406" t="s">
        <v>51</v>
      </c>
      <c r="AA22" s="1476"/>
      <c r="AB22" s="1476"/>
      <c r="AC22" s="1476"/>
      <c r="AD22" s="1477"/>
      <c r="AE22" s="1478" t="e">
        <f t="shared" si="0"/>
        <v>#N/A</v>
      </c>
      <c r="AF22" s="1479"/>
      <c r="AG22" s="1480"/>
      <c r="AH22" s="1454" t="e">
        <f>INDEX(연구실계좌번호,MATCH(C22,성명,0))</f>
        <v>#N/A</v>
      </c>
      <c r="AI22" s="1455"/>
      <c r="AJ22" s="1455"/>
      <c r="AK22" s="1455"/>
      <c r="AL22" s="1455"/>
      <c r="AM22" s="1455"/>
      <c r="AN22" s="1455"/>
      <c r="AO22" s="1455"/>
      <c r="AP22" s="1455"/>
      <c r="AQ22" s="1455"/>
      <c r="AR22" s="1456"/>
      <c r="AS22" s="1460"/>
      <c r="AT22" s="1461"/>
      <c r="AU22" s="1461"/>
      <c r="AV22" s="1462"/>
      <c r="AW22" s="399"/>
      <c r="AX22" s="386"/>
      <c r="AY22" s="1453" t="s">
        <v>1232</v>
      </c>
      <c r="AZ22" s="1453"/>
      <c r="BA22" s="1453"/>
      <c r="BB22" s="1453"/>
      <c r="BC22" s="1453"/>
      <c r="BD22" s="1453"/>
      <c r="BE22" s="1453"/>
      <c r="BF22" s="1451">
        <v>6000000</v>
      </c>
      <c r="BG22" s="1451"/>
      <c r="BH22" s="1451"/>
      <c r="BI22" s="1451"/>
      <c r="BJ22" s="1452" t="s">
        <v>1358</v>
      </c>
      <c r="BK22" s="1452"/>
      <c r="BL22" s="1452"/>
      <c r="BM22" s="1452"/>
      <c r="BN22" s="1452"/>
      <c r="BO22" s="1452"/>
      <c r="BP22" s="1452"/>
      <c r="BQ22" s="1452"/>
      <c r="BR22" s="1452"/>
      <c r="BS22" s="1452"/>
      <c r="BT22" s="1452"/>
      <c r="BU22" s="1452"/>
      <c r="BV22" s="1452"/>
      <c r="BW22" s="1452"/>
      <c r="BX22" s="1452"/>
      <c r="BY22" s="1452"/>
      <c r="BZ22" s="1452"/>
      <c r="CA22" s="1452"/>
      <c r="CB22" s="1452"/>
      <c r="CC22" s="1452"/>
      <c r="CD22" s="1452"/>
      <c r="CE22" s="280"/>
      <c r="CF22" s="280"/>
    </row>
    <row r="23" spans="1:84" s="22" customFormat="1" ht="12.95" customHeight="1">
      <c r="A23" s="1493"/>
      <c r="B23" s="1494"/>
      <c r="C23" s="1490"/>
      <c r="D23" s="1491"/>
      <c r="E23" s="1491"/>
      <c r="F23" s="1491"/>
      <c r="G23" s="1492"/>
      <c r="H23" s="1486"/>
      <c r="I23" s="1487"/>
      <c r="J23" s="1487"/>
      <c r="K23" s="1488"/>
      <c r="L23" s="1472"/>
      <c r="M23" s="1473"/>
      <c r="N23" s="1473"/>
      <c r="O23" s="1473"/>
      <c r="P23" s="1474"/>
      <c r="Q23" s="1473"/>
      <c r="R23" s="1473"/>
      <c r="S23" s="1473"/>
      <c r="T23" s="1473"/>
      <c r="U23" s="1474"/>
      <c r="V23" s="1481"/>
      <c r="W23" s="1482"/>
      <c r="X23" s="339" t="s">
        <v>52</v>
      </c>
      <c r="Y23" s="1483" t="e">
        <f>DATEDIF(EOMONTH(V22,-1)-1,EOMONTH(AA22,0),"m")</f>
        <v>#NUM!</v>
      </c>
      <c r="Z23" s="1483"/>
      <c r="AA23" s="1483"/>
      <c r="AB23" s="1484" t="s">
        <v>290</v>
      </c>
      <c r="AC23" s="1484"/>
      <c r="AD23" s="1485"/>
      <c r="AE23" s="1478"/>
      <c r="AF23" s="1479"/>
      <c r="AG23" s="1480"/>
      <c r="AH23" s="1457"/>
      <c r="AI23" s="1458"/>
      <c r="AJ23" s="1458"/>
      <c r="AK23" s="1458"/>
      <c r="AL23" s="1458"/>
      <c r="AM23" s="1458"/>
      <c r="AN23" s="1458"/>
      <c r="AO23" s="1458"/>
      <c r="AP23" s="1458"/>
      <c r="AQ23" s="1458"/>
      <c r="AR23" s="1459"/>
      <c r="AS23" s="1463"/>
      <c r="AT23" s="1464"/>
      <c r="AU23" s="1464"/>
      <c r="AV23" s="1465"/>
      <c r="AW23" s="399"/>
      <c r="AX23" s="386"/>
      <c r="AY23" s="1453"/>
      <c r="AZ23" s="1453"/>
      <c r="BA23" s="1453"/>
      <c r="BB23" s="1453"/>
      <c r="BC23" s="1453"/>
      <c r="BD23" s="1453"/>
      <c r="BE23" s="1453"/>
      <c r="BF23" s="1451"/>
      <c r="BG23" s="1451"/>
      <c r="BH23" s="1451"/>
      <c r="BI23" s="1451"/>
      <c r="BJ23" s="1452"/>
      <c r="BK23" s="1452"/>
      <c r="BL23" s="1452"/>
      <c r="BM23" s="1452"/>
      <c r="BN23" s="1452"/>
      <c r="BO23" s="1452"/>
      <c r="BP23" s="1452"/>
      <c r="BQ23" s="1452"/>
      <c r="BR23" s="1452"/>
      <c r="BS23" s="1452"/>
      <c r="BT23" s="1452"/>
      <c r="BU23" s="1452"/>
      <c r="BV23" s="1452"/>
      <c r="BW23" s="1452"/>
      <c r="BX23" s="1452"/>
      <c r="BY23" s="1452"/>
      <c r="BZ23" s="1452"/>
      <c r="CA23" s="1452"/>
      <c r="CB23" s="1452"/>
      <c r="CC23" s="1452"/>
      <c r="CD23" s="1452"/>
      <c r="CE23" s="280"/>
      <c r="CF23" s="280"/>
    </row>
    <row r="24" spans="1:84" s="22" customFormat="1" ht="12.75" customHeight="1">
      <c r="A24" s="1493">
        <v>6</v>
      </c>
      <c r="B24" s="1494"/>
      <c r="C24" s="1490" t="s">
        <v>1212</v>
      </c>
      <c r="D24" s="1491"/>
      <c r="E24" s="1491"/>
      <c r="F24" s="1491"/>
      <c r="G24" s="1492"/>
      <c r="H24" s="1486" t="e">
        <f>INDEX(직급.과정,MATCH(C24,성명,0))</f>
        <v>#N/A</v>
      </c>
      <c r="I24" s="1487"/>
      <c r="J24" s="1487"/>
      <c r="K24" s="1488"/>
      <c r="L24" s="1472" t="e">
        <f>HLOOKUP(H24,인건비지급단가!$B$6:$O$7,2,FALSE)</f>
        <v>#N/A</v>
      </c>
      <c r="M24" s="1473"/>
      <c r="N24" s="1473"/>
      <c r="O24" s="1473"/>
      <c r="P24" s="1474"/>
      <c r="Q24" s="1473"/>
      <c r="R24" s="1473"/>
      <c r="S24" s="1473"/>
      <c r="T24" s="1473"/>
      <c r="U24" s="1474"/>
      <c r="V24" s="1475"/>
      <c r="W24" s="1476"/>
      <c r="X24" s="1476"/>
      <c r="Y24" s="1476"/>
      <c r="Z24" s="406" t="s">
        <v>51</v>
      </c>
      <c r="AA24" s="1476"/>
      <c r="AB24" s="1476"/>
      <c r="AC24" s="1476"/>
      <c r="AD24" s="1477"/>
      <c r="AE24" s="1478" t="e">
        <f t="shared" si="0"/>
        <v>#N/A</v>
      </c>
      <c r="AF24" s="1479"/>
      <c r="AG24" s="1480"/>
      <c r="AH24" s="1454" t="e">
        <f>INDEX(연구실계좌번호,MATCH(C24,성명,0))</f>
        <v>#N/A</v>
      </c>
      <c r="AI24" s="1455"/>
      <c r="AJ24" s="1455"/>
      <c r="AK24" s="1455"/>
      <c r="AL24" s="1455"/>
      <c r="AM24" s="1455"/>
      <c r="AN24" s="1455"/>
      <c r="AO24" s="1455"/>
      <c r="AP24" s="1455"/>
      <c r="AQ24" s="1455"/>
      <c r="AR24" s="1456"/>
      <c r="AS24" s="1460"/>
      <c r="AT24" s="1461"/>
      <c r="AU24" s="1461"/>
      <c r="AV24" s="1462"/>
      <c r="AW24" s="399"/>
      <c r="AX24" s="386"/>
      <c r="AY24" s="1453" t="s">
        <v>1233</v>
      </c>
      <c r="AZ24" s="1453"/>
      <c r="BA24" s="1453"/>
      <c r="BB24" s="1453"/>
      <c r="BC24" s="1453"/>
      <c r="BD24" s="1453"/>
      <c r="BE24" s="1453"/>
      <c r="BF24" s="1451">
        <v>4000000</v>
      </c>
      <c r="BG24" s="1451"/>
      <c r="BH24" s="1451"/>
      <c r="BI24" s="1451"/>
      <c r="BJ24" s="1452" t="s">
        <v>1359</v>
      </c>
      <c r="BK24" s="1452"/>
      <c r="BL24" s="1452"/>
      <c r="BM24" s="1452"/>
      <c r="BN24" s="1452"/>
      <c r="BO24" s="1452"/>
      <c r="BP24" s="1452"/>
      <c r="BQ24" s="1452"/>
      <c r="BR24" s="1452"/>
      <c r="BS24" s="1452"/>
      <c r="BT24" s="1452"/>
      <c r="BU24" s="1452"/>
      <c r="BV24" s="1452"/>
      <c r="BW24" s="1452"/>
      <c r="BX24" s="1452"/>
      <c r="BY24" s="1452"/>
      <c r="BZ24" s="1452"/>
      <c r="CA24" s="1452"/>
      <c r="CB24" s="1452"/>
      <c r="CC24" s="1452"/>
      <c r="CD24" s="1452"/>
      <c r="CE24" s="280"/>
      <c r="CF24" s="280"/>
    </row>
    <row r="25" spans="1:84" s="22" customFormat="1" ht="12.95" customHeight="1">
      <c r="A25" s="1493"/>
      <c r="B25" s="1494"/>
      <c r="C25" s="1490"/>
      <c r="D25" s="1491"/>
      <c r="E25" s="1491"/>
      <c r="F25" s="1491"/>
      <c r="G25" s="1492"/>
      <c r="H25" s="1486"/>
      <c r="I25" s="1487"/>
      <c r="J25" s="1487"/>
      <c r="K25" s="1488"/>
      <c r="L25" s="1472"/>
      <c r="M25" s="1473"/>
      <c r="N25" s="1473"/>
      <c r="O25" s="1473"/>
      <c r="P25" s="1474"/>
      <c r="Q25" s="1473"/>
      <c r="R25" s="1473"/>
      <c r="S25" s="1473"/>
      <c r="T25" s="1473"/>
      <c r="U25" s="1474"/>
      <c r="V25" s="1481"/>
      <c r="W25" s="1482"/>
      <c r="X25" s="339" t="s">
        <v>52</v>
      </c>
      <c r="Y25" s="1483" t="e">
        <f>DATEDIF(EOMONTH(V24,-1)-1,EOMONTH(AA24,0),"m")</f>
        <v>#NUM!</v>
      </c>
      <c r="Z25" s="1483"/>
      <c r="AA25" s="1483"/>
      <c r="AB25" s="1484" t="s">
        <v>290</v>
      </c>
      <c r="AC25" s="1484"/>
      <c r="AD25" s="1485"/>
      <c r="AE25" s="1478"/>
      <c r="AF25" s="1479"/>
      <c r="AG25" s="1480"/>
      <c r="AH25" s="1457"/>
      <c r="AI25" s="1458"/>
      <c r="AJ25" s="1458"/>
      <c r="AK25" s="1458"/>
      <c r="AL25" s="1458"/>
      <c r="AM25" s="1458"/>
      <c r="AN25" s="1458"/>
      <c r="AO25" s="1458"/>
      <c r="AP25" s="1458"/>
      <c r="AQ25" s="1458"/>
      <c r="AR25" s="1459"/>
      <c r="AS25" s="1463"/>
      <c r="AT25" s="1464"/>
      <c r="AU25" s="1464"/>
      <c r="AV25" s="1465"/>
      <c r="AW25" s="399"/>
      <c r="AX25" s="386"/>
      <c r="AY25" s="1453"/>
      <c r="AZ25" s="1453"/>
      <c r="BA25" s="1453"/>
      <c r="BB25" s="1453"/>
      <c r="BC25" s="1453"/>
      <c r="BD25" s="1453"/>
      <c r="BE25" s="1453"/>
      <c r="BF25" s="1451"/>
      <c r="BG25" s="1451"/>
      <c r="BH25" s="1451"/>
      <c r="BI25" s="1451"/>
      <c r="BJ25" s="1452"/>
      <c r="BK25" s="1452"/>
      <c r="BL25" s="1452"/>
      <c r="BM25" s="1452"/>
      <c r="BN25" s="1452"/>
      <c r="BO25" s="1452"/>
      <c r="BP25" s="1452"/>
      <c r="BQ25" s="1452"/>
      <c r="BR25" s="1452"/>
      <c r="BS25" s="1452"/>
      <c r="BT25" s="1452"/>
      <c r="BU25" s="1452"/>
      <c r="BV25" s="1452"/>
      <c r="BW25" s="1452"/>
      <c r="BX25" s="1452"/>
      <c r="BY25" s="1452"/>
      <c r="BZ25" s="1452"/>
      <c r="CA25" s="1452"/>
      <c r="CB25" s="1452"/>
      <c r="CC25" s="1452"/>
      <c r="CD25" s="1452"/>
      <c r="CE25" s="280"/>
      <c r="CF25" s="280"/>
    </row>
    <row r="26" spans="1:84" s="22" customFormat="1" ht="12.75" customHeight="1">
      <c r="A26" s="1493">
        <v>7</v>
      </c>
      <c r="B26" s="1494"/>
      <c r="C26" s="1490" t="s">
        <v>1213</v>
      </c>
      <c r="D26" s="1491"/>
      <c r="E26" s="1491"/>
      <c r="F26" s="1491"/>
      <c r="G26" s="1492"/>
      <c r="H26" s="1486" t="e">
        <f>INDEX(직급.과정,MATCH(C26,성명,0))</f>
        <v>#N/A</v>
      </c>
      <c r="I26" s="1487"/>
      <c r="J26" s="1487"/>
      <c r="K26" s="1488"/>
      <c r="L26" s="1472" t="e">
        <f>HLOOKUP(H26,인건비지급단가!$B$6:$O$7,2,FALSE)</f>
        <v>#N/A</v>
      </c>
      <c r="M26" s="1473"/>
      <c r="N26" s="1473"/>
      <c r="O26" s="1473"/>
      <c r="P26" s="1474"/>
      <c r="Q26" s="1473"/>
      <c r="R26" s="1473"/>
      <c r="S26" s="1473"/>
      <c r="T26" s="1473"/>
      <c r="U26" s="1474"/>
      <c r="V26" s="1475"/>
      <c r="W26" s="1476"/>
      <c r="X26" s="1476"/>
      <c r="Y26" s="1476"/>
      <c r="Z26" s="406" t="s">
        <v>51</v>
      </c>
      <c r="AA26" s="1476"/>
      <c r="AB26" s="1476"/>
      <c r="AC26" s="1476"/>
      <c r="AD26" s="1477"/>
      <c r="AE26" s="1478" t="e">
        <f t="shared" si="0"/>
        <v>#N/A</v>
      </c>
      <c r="AF26" s="1479"/>
      <c r="AG26" s="1480"/>
      <c r="AH26" s="1454" t="e">
        <f>INDEX(연구실계좌번호,MATCH(C26,성명,0))</f>
        <v>#N/A</v>
      </c>
      <c r="AI26" s="1455"/>
      <c r="AJ26" s="1455"/>
      <c r="AK26" s="1455"/>
      <c r="AL26" s="1455"/>
      <c r="AM26" s="1455"/>
      <c r="AN26" s="1455"/>
      <c r="AO26" s="1455"/>
      <c r="AP26" s="1455"/>
      <c r="AQ26" s="1455"/>
      <c r="AR26" s="1456"/>
      <c r="AS26" s="1460"/>
      <c r="AT26" s="1461"/>
      <c r="AU26" s="1461"/>
      <c r="AV26" s="1462"/>
      <c r="AW26" s="399"/>
      <c r="AX26" s="386"/>
      <c r="AY26" s="1453" t="s">
        <v>1234</v>
      </c>
      <c r="AZ26" s="1453"/>
      <c r="BA26" s="1453"/>
      <c r="BB26" s="1453"/>
      <c r="BC26" s="1453"/>
      <c r="BD26" s="1453"/>
      <c r="BE26" s="1453"/>
      <c r="BF26" s="1451">
        <v>2500000</v>
      </c>
      <c r="BG26" s="1451"/>
      <c r="BH26" s="1451"/>
      <c r="BI26" s="1451"/>
      <c r="BJ26" s="1452" t="s">
        <v>1238</v>
      </c>
      <c r="BK26" s="1452"/>
      <c r="BL26" s="1452"/>
      <c r="BM26" s="1452"/>
      <c r="BN26" s="1452"/>
      <c r="BO26" s="1452"/>
      <c r="BP26" s="1452"/>
      <c r="BQ26" s="1452"/>
      <c r="BR26" s="1452"/>
      <c r="BS26" s="1452"/>
      <c r="BT26" s="1452"/>
      <c r="BU26" s="1452"/>
      <c r="BV26" s="1452"/>
      <c r="BW26" s="1452"/>
      <c r="BX26" s="1452"/>
      <c r="BY26" s="1452"/>
      <c r="BZ26" s="1452"/>
      <c r="CA26" s="1452"/>
      <c r="CB26" s="1452"/>
      <c r="CC26" s="1452"/>
      <c r="CD26" s="1452"/>
      <c r="CE26" s="280"/>
      <c r="CF26" s="280"/>
    </row>
    <row r="27" spans="1:84" s="22" customFormat="1" ht="12.95" customHeight="1">
      <c r="A27" s="1493"/>
      <c r="B27" s="1494"/>
      <c r="C27" s="1490"/>
      <c r="D27" s="1491"/>
      <c r="E27" s="1491"/>
      <c r="F27" s="1491"/>
      <c r="G27" s="1492"/>
      <c r="H27" s="1486"/>
      <c r="I27" s="1487"/>
      <c r="J27" s="1487"/>
      <c r="K27" s="1488"/>
      <c r="L27" s="1472"/>
      <c r="M27" s="1473"/>
      <c r="N27" s="1473"/>
      <c r="O27" s="1473"/>
      <c r="P27" s="1474"/>
      <c r="Q27" s="1473"/>
      <c r="R27" s="1473"/>
      <c r="S27" s="1473"/>
      <c r="T27" s="1473"/>
      <c r="U27" s="1474"/>
      <c r="V27" s="1481"/>
      <c r="W27" s="1482"/>
      <c r="X27" s="339" t="s">
        <v>52</v>
      </c>
      <c r="Y27" s="1483" t="e">
        <f>DATEDIF(EOMONTH(V26,-1)-1,EOMONTH(AA26,0),"m")</f>
        <v>#NUM!</v>
      </c>
      <c r="Z27" s="1483"/>
      <c r="AA27" s="1483"/>
      <c r="AB27" s="1484" t="s">
        <v>290</v>
      </c>
      <c r="AC27" s="1484"/>
      <c r="AD27" s="1485"/>
      <c r="AE27" s="1478"/>
      <c r="AF27" s="1479"/>
      <c r="AG27" s="1480"/>
      <c r="AH27" s="1457"/>
      <c r="AI27" s="1458"/>
      <c r="AJ27" s="1458"/>
      <c r="AK27" s="1458"/>
      <c r="AL27" s="1458"/>
      <c r="AM27" s="1458"/>
      <c r="AN27" s="1458"/>
      <c r="AO27" s="1458"/>
      <c r="AP27" s="1458"/>
      <c r="AQ27" s="1458"/>
      <c r="AR27" s="1459"/>
      <c r="AS27" s="1463"/>
      <c r="AT27" s="1464"/>
      <c r="AU27" s="1464"/>
      <c r="AV27" s="1465"/>
      <c r="AW27" s="399"/>
      <c r="AX27" s="386"/>
      <c r="AY27" s="1453"/>
      <c r="AZ27" s="1453"/>
      <c r="BA27" s="1453"/>
      <c r="BB27" s="1453"/>
      <c r="BC27" s="1453"/>
      <c r="BD27" s="1453"/>
      <c r="BE27" s="1453"/>
      <c r="BF27" s="1451"/>
      <c r="BG27" s="1451"/>
      <c r="BH27" s="1451"/>
      <c r="BI27" s="1451"/>
      <c r="BJ27" s="1452"/>
      <c r="BK27" s="1452"/>
      <c r="BL27" s="1452"/>
      <c r="BM27" s="1452"/>
      <c r="BN27" s="1452"/>
      <c r="BO27" s="1452"/>
      <c r="BP27" s="1452"/>
      <c r="BQ27" s="1452"/>
      <c r="BR27" s="1452"/>
      <c r="BS27" s="1452"/>
      <c r="BT27" s="1452"/>
      <c r="BU27" s="1452"/>
      <c r="BV27" s="1452"/>
      <c r="BW27" s="1452"/>
      <c r="BX27" s="1452"/>
      <c r="BY27" s="1452"/>
      <c r="BZ27" s="1452"/>
      <c r="CA27" s="1452"/>
      <c r="CB27" s="1452"/>
      <c r="CC27" s="1452"/>
      <c r="CD27" s="1452"/>
      <c r="CE27" s="280"/>
      <c r="CF27" s="280"/>
    </row>
    <row r="28" spans="1:84" s="22" customFormat="1" ht="12.75" customHeight="1">
      <c r="A28" s="1493">
        <v>8</v>
      </c>
      <c r="B28" s="1494"/>
      <c r="C28" s="1490" t="s">
        <v>1214</v>
      </c>
      <c r="D28" s="1491"/>
      <c r="E28" s="1491"/>
      <c r="F28" s="1491"/>
      <c r="G28" s="1492"/>
      <c r="H28" s="1486" t="e">
        <f>INDEX(직급.과정,MATCH(C28,성명,0))</f>
        <v>#N/A</v>
      </c>
      <c r="I28" s="1487"/>
      <c r="J28" s="1487"/>
      <c r="K28" s="1488"/>
      <c r="L28" s="1472" t="e">
        <f>HLOOKUP(H28,인건비지급단가!$B$6:$O$7,2,FALSE)</f>
        <v>#N/A</v>
      </c>
      <c r="M28" s="1473"/>
      <c r="N28" s="1473"/>
      <c r="O28" s="1473"/>
      <c r="P28" s="1474"/>
      <c r="Q28" s="1473"/>
      <c r="R28" s="1473"/>
      <c r="S28" s="1473"/>
      <c r="T28" s="1473"/>
      <c r="U28" s="1474"/>
      <c r="V28" s="1475"/>
      <c r="W28" s="1476"/>
      <c r="X28" s="1476"/>
      <c r="Y28" s="1476"/>
      <c r="Z28" s="406" t="s">
        <v>51</v>
      </c>
      <c r="AA28" s="1476"/>
      <c r="AB28" s="1476"/>
      <c r="AC28" s="1476"/>
      <c r="AD28" s="1477"/>
      <c r="AE28" s="1478" t="e">
        <f t="shared" si="0"/>
        <v>#N/A</v>
      </c>
      <c r="AF28" s="1479"/>
      <c r="AG28" s="1480"/>
      <c r="AH28" s="1454" t="e">
        <f>INDEX(연구실계좌번호,MATCH(C28,성명,0))</f>
        <v>#N/A</v>
      </c>
      <c r="AI28" s="1455"/>
      <c r="AJ28" s="1455"/>
      <c r="AK28" s="1455"/>
      <c r="AL28" s="1455"/>
      <c r="AM28" s="1455"/>
      <c r="AN28" s="1455"/>
      <c r="AO28" s="1455"/>
      <c r="AP28" s="1455"/>
      <c r="AQ28" s="1455"/>
      <c r="AR28" s="1456"/>
      <c r="AS28" s="1460"/>
      <c r="AT28" s="1461"/>
      <c r="AU28" s="1461"/>
      <c r="AV28" s="1462"/>
      <c r="AW28" s="399"/>
      <c r="AX28" s="392"/>
      <c r="AY28" s="1466" t="s">
        <v>1342</v>
      </c>
      <c r="AZ28" s="1466"/>
      <c r="BA28" s="1466"/>
      <c r="BB28" s="1466"/>
      <c r="BC28" s="1466"/>
      <c r="BD28" s="1466"/>
      <c r="BE28" s="1466"/>
      <c r="BF28" s="1466"/>
      <c r="BG28" s="1466"/>
      <c r="BH28" s="1466"/>
      <c r="BI28" s="1466"/>
      <c r="BJ28" s="1466"/>
      <c r="BK28" s="1466"/>
      <c r="BL28" s="1466"/>
      <c r="BM28" s="1466"/>
      <c r="BN28" s="1466"/>
      <c r="BO28" s="1466"/>
      <c r="BP28" s="1466"/>
      <c r="BQ28" s="1466"/>
      <c r="BR28" s="1466"/>
      <c r="BS28" s="1466"/>
      <c r="BT28" s="1466"/>
      <c r="BU28" s="1466"/>
      <c r="BV28" s="1466"/>
      <c r="BW28" s="1466"/>
      <c r="BX28" s="1466"/>
      <c r="BY28" s="1466"/>
      <c r="BZ28" s="1466"/>
      <c r="CA28" s="1466"/>
      <c r="CB28" s="1466"/>
      <c r="CC28" s="1466"/>
      <c r="CD28" s="1466"/>
      <c r="CE28" s="280"/>
      <c r="CF28" s="280"/>
    </row>
    <row r="29" spans="1:84" s="22" customFormat="1" ht="12.95" customHeight="1">
      <c r="A29" s="1493"/>
      <c r="B29" s="1494"/>
      <c r="C29" s="1490"/>
      <c r="D29" s="1491"/>
      <c r="E29" s="1491"/>
      <c r="F29" s="1491"/>
      <c r="G29" s="1492"/>
      <c r="H29" s="1486"/>
      <c r="I29" s="1487"/>
      <c r="J29" s="1487"/>
      <c r="K29" s="1488"/>
      <c r="L29" s="1472"/>
      <c r="M29" s="1473"/>
      <c r="N29" s="1473"/>
      <c r="O29" s="1473"/>
      <c r="P29" s="1474"/>
      <c r="Q29" s="1473"/>
      <c r="R29" s="1473"/>
      <c r="S29" s="1473"/>
      <c r="T29" s="1473"/>
      <c r="U29" s="1474"/>
      <c r="V29" s="1481"/>
      <c r="W29" s="1482"/>
      <c r="X29" s="339" t="s">
        <v>52</v>
      </c>
      <c r="Y29" s="1483" t="e">
        <f>DATEDIF(EOMONTH(V28,-1)-1,EOMONTH(AA28,0),"m")</f>
        <v>#NUM!</v>
      </c>
      <c r="Z29" s="1483"/>
      <c r="AA29" s="1483"/>
      <c r="AB29" s="1484" t="s">
        <v>290</v>
      </c>
      <c r="AC29" s="1484"/>
      <c r="AD29" s="1485"/>
      <c r="AE29" s="1478"/>
      <c r="AF29" s="1479"/>
      <c r="AG29" s="1480"/>
      <c r="AH29" s="1457"/>
      <c r="AI29" s="1458"/>
      <c r="AJ29" s="1458"/>
      <c r="AK29" s="1458"/>
      <c r="AL29" s="1458"/>
      <c r="AM29" s="1458"/>
      <c r="AN29" s="1458"/>
      <c r="AO29" s="1458"/>
      <c r="AP29" s="1458"/>
      <c r="AQ29" s="1458"/>
      <c r="AR29" s="1459"/>
      <c r="AS29" s="1463"/>
      <c r="AT29" s="1464"/>
      <c r="AU29" s="1464"/>
      <c r="AV29" s="1465"/>
      <c r="AW29" s="399"/>
      <c r="AX29" s="392"/>
      <c r="AY29" s="1467"/>
      <c r="AZ29" s="1467"/>
      <c r="BA29" s="1467"/>
      <c r="BB29" s="1467"/>
      <c r="BC29" s="1467"/>
      <c r="BD29" s="1467"/>
      <c r="BE29" s="1467"/>
      <c r="BF29" s="1467"/>
      <c r="BG29" s="1467"/>
      <c r="BH29" s="1467"/>
      <c r="BI29" s="1467"/>
      <c r="BJ29" s="1467"/>
      <c r="BK29" s="1467"/>
      <c r="BL29" s="1467"/>
      <c r="BM29" s="1467"/>
      <c r="BN29" s="1467"/>
      <c r="BO29" s="1467"/>
      <c r="BP29" s="1467"/>
      <c r="BQ29" s="1467"/>
      <c r="BR29" s="1467"/>
      <c r="BS29" s="1467"/>
      <c r="BT29" s="1467"/>
      <c r="BU29" s="1467"/>
      <c r="BV29" s="1467"/>
      <c r="BW29" s="1467"/>
      <c r="BX29" s="1467"/>
      <c r="BY29" s="1467"/>
      <c r="BZ29" s="1467"/>
      <c r="CA29" s="1467"/>
      <c r="CB29" s="1467"/>
      <c r="CC29" s="1467"/>
      <c r="CD29" s="1467"/>
      <c r="CE29" s="280"/>
      <c r="CF29" s="280"/>
    </row>
    <row r="30" spans="1:84" s="22" customFormat="1" ht="12.75" customHeight="1">
      <c r="A30" s="1493">
        <v>9</v>
      </c>
      <c r="B30" s="1494"/>
      <c r="C30" s="1490" t="s">
        <v>1215</v>
      </c>
      <c r="D30" s="1491"/>
      <c r="E30" s="1491"/>
      <c r="F30" s="1491"/>
      <c r="G30" s="1492"/>
      <c r="H30" s="1486" t="e">
        <f>INDEX(직급.과정,MATCH(C30,성명,0))</f>
        <v>#N/A</v>
      </c>
      <c r="I30" s="1487"/>
      <c r="J30" s="1487"/>
      <c r="K30" s="1488"/>
      <c r="L30" s="1472" t="e">
        <f>HLOOKUP(H30,인건비지급단가!$B$6:$O$7,2,FALSE)</f>
        <v>#N/A</v>
      </c>
      <c r="M30" s="1473"/>
      <c r="N30" s="1473"/>
      <c r="O30" s="1473"/>
      <c r="P30" s="1474"/>
      <c r="Q30" s="1473"/>
      <c r="R30" s="1473"/>
      <c r="S30" s="1473"/>
      <c r="T30" s="1473"/>
      <c r="U30" s="1474"/>
      <c r="V30" s="1475"/>
      <c r="W30" s="1476"/>
      <c r="X30" s="1476"/>
      <c r="Y30" s="1476"/>
      <c r="Z30" s="406" t="s">
        <v>51</v>
      </c>
      <c r="AA30" s="1476"/>
      <c r="AB30" s="1476"/>
      <c r="AC30" s="1476"/>
      <c r="AD30" s="1477"/>
      <c r="AE30" s="1478" t="e">
        <f t="shared" si="0"/>
        <v>#N/A</v>
      </c>
      <c r="AF30" s="1479"/>
      <c r="AG30" s="1480"/>
      <c r="AH30" s="1454" t="e">
        <f>INDEX(연구실계좌번호,MATCH(C30,성명,0))</f>
        <v>#N/A</v>
      </c>
      <c r="AI30" s="1455"/>
      <c r="AJ30" s="1455"/>
      <c r="AK30" s="1455"/>
      <c r="AL30" s="1455"/>
      <c r="AM30" s="1455"/>
      <c r="AN30" s="1455"/>
      <c r="AO30" s="1455"/>
      <c r="AP30" s="1455"/>
      <c r="AQ30" s="1455"/>
      <c r="AR30" s="1456"/>
      <c r="AS30" s="1460"/>
      <c r="AT30" s="1461"/>
      <c r="AU30" s="1461"/>
      <c r="AV30" s="1462"/>
      <c r="AW30" s="399"/>
      <c r="AX30" s="392"/>
      <c r="AY30" s="1467"/>
      <c r="AZ30" s="1467"/>
      <c r="BA30" s="1467"/>
      <c r="BB30" s="1467"/>
      <c r="BC30" s="1467"/>
      <c r="BD30" s="1467"/>
      <c r="BE30" s="1467"/>
      <c r="BF30" s="1467"/>
      <c r="BG30" s="1467"/>
      <c r="BH30" s="1467"/>
      <c r="BI30" s="1467"/>
      <c r="BJ30" s="1467"/>
      <c r="BK30" s="1467"/>
      <c r="BL30" s="1467"/>
      <c r="BM30" s="1467"/>
      <c r="BN30" s="1467"/>
      <c r="BO30" s="1467"/>
      <c r="BP30" s="1467"/>
      <c r="BQ30" s="1467"/>
      <c r="BR30" s="1467"/>
      <c r="BS30" s="1467"/>
      <c r="BT30" s="1467"/>
      <c r="BU30" s="1467"/>
      <c r="BV30" s="1467"/>
      <c r="BW30" s="1467"/>
      <c r="BX30" s="1467"/>
      <c r="BY30" s="1467"/>
      <c r="BZ30" s="1467"/>
      <c r="CA30" s="1467"/>
      <c r="CB30" s="1467"/>
      <c r="CC30" s="1467"/>
      <c r="CD30" s="1467"/>
      <c r="CE30" s="280"/>
      <c r="CF30" s="280"/>
    </row>
    <row r="31" spans="1:84" s="22" customFormat="1" ht="12.95" customHeight="1">
      <c r="A31" s="1493"/>
      <c r="B31" s="1494"/>
      <c r="C31" s="1490"/>
      <c r="D31" s="1491"/>
      <c r="E31" s="1491"/>
      <c r="F31" s="1491"/>
      <c r="G31" s="1492"/>
      <c r="H31" s="1486"/>
      <c r="I31" s="1487"/>
      <c r="J31" s="1487"/>
      <c r="K31" s="1488"/>
      <c r="L31" s="1472"/>
      <c r="M31" s="1473"/>
      <c r="N31" s="1473"/>
      <c r="O31" s="1473"/>
      <c r="P31" s="1474"/>
      <c r="Q31" s="1473"/>
      <c r="R31" s="1473"/>
      <c r="S31" s="1473"/>
      <c r="T31" s="1473"/>
      <c r="U31" s="1474"/>
      <c r="V31" s="1481"/>
      <c r="W31" s="1482"/>
      <c r="X31" s="339" t="s">
        <v>52</v>
      </c>
      <c r="Y31" s="1483" t="e">
        <f>DATEDIF(EOMONTH(V30,-1)-1,EOMONTH(AA30,0),"m")</f>
        <v>#NUM!</v>
      </c>
      <c r="Z31" s="1483"/>
      <c r="AA31" s="1483"/>
      <c r="AB31" s="1484" t="s">
        <v>290</v>
      </c>
      <c r="AC31" s="1484"/>
      <c r="AD31" s="1485"/>
      <c r="AE31" s="1478"/>
      <c r="AF31" s="1479"/>
      <c r="AG31" s="1480"/>
      <c r="AH31" s="1457"/>
      <c r="AI31" s="1458"/>
      <c r="AJ31" s="1458"/>
      <c r="AK31" s="1458"/>
      <c r="AL31" s="1458"/>
      <c r="AM31" s="1458"/>
      <c r="AN31" s="1458"/>
      <c r="AO31" s="1458"/>
      <c r="AP31" s="1458"/>
      <c r="AQ31" s="1458"/>
      <c r="AR31" s="1459"/>
      <c r="AS31" s="1463"/>
      <c r="AT31" s="1464"/>
      <c r="AU31" s="1464"/>
      <c r="AV31" s="1465"/>
      <c r="AW31" s="399"/>
      <c r="AX31" s="392"/>
      <c r="AY31" s="1467"/>
      <c r="AZ31" s="1467"/>
      <c r="BA31" s="1467"/>
      <c r="BB31" s="1467"/>
      <c r="BC31" s="1467"/>
      <c r="BD31" s="1467"/>
      <c r="BE31" s="1467"/>
      <c r="BF31" s="1467"/>
      <c r="BG31" s="1467"/>
      <c r="BH31" s="1467"/>
      <c r="BI31" s="1467"/>
      <c r="BJ31" s="1467"/>
      <c r="BK31" s="1467"/>
      <c r="BL31" s="1467"/>
      <c r="BM31" s="1467"/>
      <c r="BN31" s="1467"/>
      <c r="BO31" s="1467"/>
      <c r="BP31" s="1467"/>
      <c r="BQ31" s="1467"/>
      <c r="BR31" s="1467"/>
      <c r="BS31" s="1467"/>
      <c r="BT31" s="1467"/>
      <c r="BU31" s="1467"/>
      <c r="BV31" s="1467"/>
      <c r="BW31" s="1467"/>
      <c r="BX31" s="1467"/>
      <c r="BY31" s="1467"/>
      <c r="BZ31" s="1467"/>
      <c r="CA31" s="1467"/>
      <c r="CB31" s="1467"/>
      <c r="CC31" s="1467"/>
      <c r="CD31" s="1467"/>
      <c r="CE31" s="280"/>
      <c r="CF31" s="280"/>
    </row>
    <row r="32" spans="1:84" s="22" customFormat="1" ht="12.75" customHeight="1">
      <c r="A32" s="1493">
        <v>10</v>
      </c>
      <c r="B32" s="1494"/>
      <c r="C32" s="1490" t="s">
        <v>1216</v>
      </c>
      <c r="D32" s="1491"/>
      <c r="E32" s="1491"/>
      <c r="F32" s="1491"/>
      <c r="G32" s="1492"/>
      <c r="H32" s="1486" t="e">
        <f>INDEX(직급.과정,MATCH(C32,성명,0))</f>
        <v>#N/A</v>
      </c>
      <c r="I32" s="1487"/>
      <c r="J32" s="1487"/>
      <c r="K32" s="1488"/>
      <c r="L32" s="1472" t="e">
        <f>HLOOKUP(H32,인건비지급단가!$B$6:$O$7,2,FALSE)</f>
        <v>#N/A</v>
      </c>
      <c r="M32" s="1473"/>
      <c r="N32" s="1473"/>
      <c r="O32" s="1473"/>
      <c r="P32" s="1474"/>
      <c r="Q32" s="1473"/>
      <c r="R32" s="1473"/>
      <c r="S32" s="1473"/>
      <c r="T32" s="1473"/>
      <c r="U32" s="1474"/>
      <c r="V32" s="1475"/>
      <c r="W32" s="1476"/>
      <c r="X32" s="1476"/>
      <c r="Y32" s="1476"/>
      <c r="Z32" s="406" t="s">
        <v>51</v>
      </c>
      <c r="AA32" s="1476"/>
      <c r="AB32" s="1476"/>
      <c r="AC32" s="1476"/>
      <c r="AD32" s="1477"/>
      <c r="AE32" s="1478" t="e">
        <f t="shared" si="0"/>
        <v>#N/A</v>
      </c>
      <c r="AF32" s="1479"/>
      <c r="AG32" s="1480"/>
      <c r="AH32" s="1454" t="e">
        <f>INDEX(연구실계좌번호,MATCH(C32,성명,0))</f>
        <v>#N/A</v>
      </c>
      <c r="AI32" s="1455"/>
      <c r="AJ32" s="1455"/>
      <c r="AK32" s="1455"/>
      <c r="AL32" s="1455"/>
      <c r="AM32" s="1455"/>
      <c r="AN32" s="1455"/>
      <c r="AO32" s="1455"/>
      <c r="AP32" s="1455"/>
      <c r="AQ32" s="1455"/>
      <c r="AR32" s="1456"/>
      <c r="AS32" s="1460"/>
      <c r="AT32" s="1461"/>
      <c r="AU32" s="1461"/>
      <c r="AV32" s="1462"/>
      <c r="AW32" s="399"/>
      <c r="AX32" s="398"/>
      <c r="AY32" s="1467"/>
      <c r="AZ32" s="1467"/>
      <c r="BA32" s="1467"/>
      <c r="BB32" s="1467"/>
      <c r="BC32" s="1467"/>
      <c r="BD32" s="1467"/>
      <c r="BE32" s="1467"/>
      <c r="BF32" s="1467"/>
      <c r="BG32" s="1467"/>
      <c r="BH32" s="1467"/>
      <c r="BI32" s="1467"/>
      <c r="BJ32" s="1467"/>
      <c r="BK32" s="1467"/>
      <c r="BL32" s="1467"/>
      <c r="BM32" s="1467"/>
      <c r="BN32" s="1467"/>
      <c r="BO32" s="1467"/>
      <c r="BP32" s="1467"/>
      <c r="BQ32" s="1467"/>
      <c r="BR32" s="1467"/>
      <c r="BS32" s="1467"/>
      <c r="BT32" s="1467"/>
      <c r="BU32" s="1467"/>
      <c r="BV32" s="1467"/>
      <c r="BW32" s="1467"/>
      <c r="BX32" s="1467"/>
      <c r="BY32" s="1467"/>
      <c r="BZ32" s="1467"/>
      <c r="CA32" s="1467"/>
      <c r="CB32" s="1467"/>
      <c r="CC32" s="1467"/>
      <c r="CD32" s="1467"/>
      <c r="CE32" s="280"/>
      <c r="CF32" s="280"/>
    </row>
    <row r="33" spans="1:84" s="22" customFormat="1" ht="12.95" customHeight="1">
      <c r="A33" s="1493"/>
      <c r="B33" s="1494"/>
      <c r="C33" s="1490"/>
      <c r="D33" s="1491"/>
      <c r="E33" s="1491"/>
      <c r="F33" s="1491"/>
      <c r="G33" s="1492"/>
      <c r="H33" s="1486"/>
      <c r="I33" s="1487"/>
      <c r="J33" s="1487"/>
      <c r="K33" s="1488"/>
      <c r="L33" s="1472"/>
      <c r="M33" s="1473"/>
      <c r="N33" s="1473"/>
      <c r="O33" s="1473"/>
      <c r="P33" s="1474"/>
      <c r="Q33" s="1473"/>
      <c r="R33" s="1473"/>
      <c r="S33" s="1473"/>
      <c r="T33" s="1473"/>
      <c r="U33" s="1474"/>
      <c r="V33" s="1481"/>
      <c r="W33" s="1482"/>
      <c r="X33" s="339" t="s">
        <v>52</v>
      </c>
      <c r="Y33" s="1483" t="e">
        <f>DATEDIF(EOMONTH(V32,-1)-1,EOMONTH(AA32,0),"m")</f>
        <v>#NUM!</v>
      </c>
      <c r="Z33" s="1483"/>
      <c r="AA33" s="1483"/>
      <c r="AB33" s="1484" t="s">
        <v>290</v>
      </c>
      <c r="AC33" s="1484"/>
      <c r="AD33" s="1485"/>
      <c r="AE33" s="1478"/>
      <c r="AF33" s="1479"/>
      <c r="AG33" s="1480"/>
      <c r="AH33" s="1457"/>
      <c r="AI33" s="1458"/>
      <c r="AJ33" s="1458"/>
      <c r="AK33" s="1458"/>
      <c r="AL33" s="1458"/>
      <c r="AM33" s="1458"/>
      <c r="AN33" s="1458"/>
      <c r="AO33" s="1458"/>
      <c r="AP33" s="1458"/>
      <c r="AQ33" s="1458"/>
      <c r="AR33" s="1459"/>
      <c r="AS33" s="1463"/>
      <c r="AT33" s="1464"/>
      <c r="AU33" s="1464"/>
      <c r="AV33" s="1465"/>
      <c r="AW33" s="398"/>
      <c r="AX33" s="403"/>
      <c r="AY33" s="1467"/>
      <c r="AZ33" s="1467"/>
      <c r="BA33" s="1467"/>
      <c r="BB33" s="1467"/>
      <c r="BC33" s="1467"/>
      <c r="BD33" s="1467"/>
      <c r="BE33" s="1467"/>
      <c r="BF33" s="1467"/>
      <c r="BG33" s="1467"/>
      <c r="BH33" s="1467"/>
      <c r="BI33" s="1467"/>
      <c r="BJ33" s="1467"/>
      <c r="BK33" s="1467"/>
      <c r="BL33" s="1467"/>
      <c r="BM33" s="1467"/>
      <c r="BN33" s="1467"/>
      <c r="BO33" s="1467"/>
      <c r="BP33" s="1467"/>
      <c r="BQ33" s="1467"/>
      <c r="BR33" s="1467"/>
      <c r="BS33" s="1467"/>
      <c r="BT33" s="1467"/>
      <c r="BU33" s="1467"/>
      <c r="BV33" s="1467"/>
      <c r="BW33" s="1467"/>
      <c r="BX33" s="1467"/>
      <c r="BY33" s="1467"/>
      <c r="BZ33" s="1467"/>
      <c r="CA33" s="1467"/>
      <c r="CB33" s="1467"/>
      <c r="CC33" s="1467"/>
      <c r="CD33" s="1467"/>
      <c r="CE33" s="280"/>
      <c r="CF33" s="280"/>
    </row>
    <row r="34" spans="1:84" s="22" customFormat="1" ht="12.75" customHeight="1">
      <c r="A34" s="1493">
        <v>11</v>
      </c>
      <c r="B34" s="1494"/>
      <c r="C34" s="1490" t="s">
        <v>1217</v>
      </c>
      <c r="D34" s="1491"/>
      <c r="E34" s="1491"/>
      <c r="F34" s="1491"/>
      <c r="G34" s="1492"/>
      <c r="H34" s="1486" t="e">
        <f>INDEX(직급.과정,MATCH(C34,성명,0))</f>
        <v>#N/A</v>
      </c>
      <c r="I34" s="1487"/>
      <c r="J34" s="1487"/>
      <c r="K34" s="1488"/>
      <c r="L34" s="1472" t="e">
        <f>HLOOKUP(H34,인건비지급단가!$B$6:$O$7,2,FALSE)</f>
        <v>#N/A</v>
      </c>
      <c r="M34" s="1473"/>
      <c r="N34" s="1473"/>
      <c r="O34" s="1473"/>
      <c r="P34" s="1474"/>
      <c r="Q34" s="1473"/>
      <c r="R34" s="1473"/>
      <c r="S34" s="1473"/>
      <c r="T34" s="1473"/>
      <c r="U34" s="1474"/>
      <c r="V34" s="1475"/>
      <c r="W34" s="1476"/>
      <c r="X34" s="1476"/>
      <c r="Y34" s="1476"/>
      <c r="Z34" s="406" t="s">
        <v>51</v>
      </c>
      <c r="AA34" s="1476"/>
      <c r="AB34" s="1476"/>
      <c r="AC34" s="1476"/>
      <c r="AD34" s="1477"/>
      <c r="AE34" s="1478" t="e">
        <f t="shared" si="0"/>
        <v>#N/A</v>
      </c>
      <c r="AF34" s="1479"/>
      <c r="AG34" s="1480"/>
      <c r="AH34" s="1454" t="e">
        <f>INDEX(연구실계좌번호,MATCH(C34,성명,0))</f>
        <v>#N/A</v>
      </c>
      <c r="AI34" s="1455"/>
      <c r="AJ34" s="1455"/>
      <c r="AK34" s="1455"/>
      <c r="AL34" s="1455"/>
      <c r="AM34" s="1455"/>
      <c r="AN34" s="1455"/>
      <c r="AO34" s="1455"/>
      <c r="AP34" s="1455"/>
      <c r="AQ34" s="1455"/>
      <c r="AR34" s="1456"/>
      <c r="AS34" s="1460"/>
      <c r="AT34" s="1461"/>
      <c r="AU34" s="1461"/>
      <c r="AV34" s="1462"/>
      <c r="AW34" s="398"/>
      <c r="AX34" s="401"/>
      <c r="AY34" s="412"/>
      <c r="AZ34" s="412"/>
      <c r="BA34" s="412"/>
      <c r="BB34" s="412"/>
      <c r="BC34" s="412"/>
      <c r="BD34" s="412"/>
      <c r="BE34" s="412"/>
      <c r="BF34" s="412"/>
      <c r="BG34" s="412"/>
      <c r="BH34" s="412"/>
      <c r="BI34" s="412"/>
      <c r="BJ34" s="412"/>
      <c r="BK34" s="412"/>
      <c r="BL34" s="412"/>
      <c r="BM34" s="412"/>
      <c r="BN34" s="412"/>
      <c r="BO34" s="412"/>
      <c r="BP34" s="412"/>
      <c r="BQ34" s="412"/>
      <c r="BR34" s="412"/>
      <c r="BS34" s="412"/>
      <c r="BT34" s="412"/>
      <c r="BU34" s="412"/>
      <c r="BV34" s="412"/>
      <c r="BW34" s="412"/>
      <c r="BX34" s="412"/>
      <c r="BY34" s="412"/>
      <c r="BZ34" s="412"/>
      <c r="CA34" s="412"/>
      <c r="CB34" s="412"/>
      <c r="CC34" s="412"/>
      <c r="CD34" s="412"/>
      <c r="CE34" s="358"/>
      <c r="CF34" s="358"/>
    </row>
    <row r="35" spans="1:84" s="22" customFormat="1" ht="12.95" customHeight="1">
      <c r="A35" s="1493"/>
      <c r="B35" s="1494"/>
      <c r="C35" s="1490"/>
      <c r="D35" s="1491"/>
      <c r="E35" s="1491"/>
      <c r="F35" s="1491"/>
      <c r="G35" s="1492"/>
      <c r="H35" s="1486"/>
      <c r="I35" s="1487"/>
      <c r="J35" s="1487"/>
      <c r="K35" s="1488"/>
      <c r="L35" s="1472"/>
      <c r="M35" s="1473"/>
      <c r="N35" s="1473"/>
      <c r="O35" s="1473"/>
      <c r="P35" s="1474"/>
      <c r="Q35" s="1473"/>
      <c r="R35" s="1473"/>
      <c r="S35" s="1473"/>
      <c r="T35" s="1473"/>
      <c r="U35" s="1474"/>
      <c r="V35" s="1481"/>
      <c r="W35" s="1482"/>
      <c r="X35" s="339" t="s">
        <v>52</v>
      </c>
      <c r="Y35" s="1483" t="e">
        <f>DATEDIF(EOMONTH(V34,-1)-1,EOMONTH(AA34,0),"m")</f>
        <v>#NUM!</v>
      </c>
      <c r="Z35" s="1483"/>
      <c r="AA35" s="1483"/>
      <c r="AB35" s="1484" t="s">
        <v>290</v>
      </c>
      <c r="AC35" s="1484"/>
      <c r="AD35" s="1485"/>
      <c r="AE35" s="1478"/>
      <c r="AF35" s="1479"/>
      <c r="AG35" s="1480"/>
      <c r="AH35" s="1457"/>
      <c r="AI35" s="1458"/>
      <c r="AJ35" s="1458"/>
      <c r="AK35" s="1458"/>
      <c r="AL35" s="1458"/>
      <c r="AM35" s="1458"/>
      <c r="AN35" s="1458"/>
      <c r="AO35" s="1458"/>
      <c r="AP35" s="1458"/>
      <c r="AQ35" s="1458"/>
      <c r="AR35" s="1459"/>
      <c r="AS35" s="1463"/>
      <c r="AT35" s="1464"/>
      <c r="AU35" s="1464"/>
      <c r="AV35" s="1465"/>
      <c r="AW35" s="398"/>
      <c r="AX35" s="384"/>
      <c r="AY35" s="412"/>
      <c r="AZ35" s="412"/>
      <c r="BA35" s="412"/>
      <c r="BB35" s="412"/>
      <c r="BC35" s="412"/>
      <c r="BD35" s="412"/>
      <c r="BE35" s="412"/>
      <c r="BF35" s="412"/>
      <c r="BG35" s="412"/>
      <c r="BH35" s="412"/>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280"/>
      <c r="CF35" s="280"/>
    </row>
    <row r="36" spans="1:84" s="22" customFormat="1" ht="12.75" customHeight="1">
      <c r="A36" s="1493">
        <v>12</v>
      </c>
      <c r="B36" s="1494"/>
      <c r="C36" s="1490" t="s">
        <v>1218</v>
      </c>
      <c r="D36" s="1491"/>
      <c r="E36" s="1491"/>
      <c r="F36" s="1491"/>
      <c r="G36" s="1492"/>
      <c r="H36" s="1486" t="e">
        <f>INDEX(직급.과정,MATCH(C36,성명,0))</f>
        <v>#N/A</v>
      </c>
      <c r="I36" s="1487"/>
      <c r="J36" s="1487"/>
      <c r="K36" s="1488"/>
      <c r="L36" s="1472" t="e">
        <f>HLOOKUP(H36,인건비지급단가!$B$6:$O$7,2,FALSE)</f>
        <v>#N/A</v>
      </c>
      <c r="M36" s="1473"/>
      <c r="N36" s="1473"/>
      <c r="O36" s="1473"/>
      <c r="P36" s="1474"/>
      <c r="Q36" s="1473"/>
      <c r="R36" s="1473"/>
      <c r="S36" s="1473"/>
      <c r="T36" s="1473"/>
      <c r="U36" s="1474"/>
      <c r="V36" s="1475"/>
      <c r="W36" s="1476"/>
      <c r="X36" s="1476"/>
      <c r="Y36" s="1476"/>
      <c r="Z36" s="406" t="s">
        <v>51</v>
      </c>
      <c r="AA36" s="1476"/>
      <c r="AB36" s="1476"/>
      <c r="AC36" s="1476"/>
      <c r="AD36" s="1477"/>
      <c r="AE36" s="1478" t="e">
        <f t="shared" si="0"/>
        <v>#N/A</v>
      </c>
      <c r="AF36" s="1479"/>
      <c r="AG36" s="1480"/>
      <c r="AH36" s="1454" t="e">
        <f>INDEX(연구실계좌번호,MATCH(C36,성명,0))</f>
        <v>#N/A</v>
      </c>
      <c r="AI36" s="1455"/>
      <c r="AJ36" s="1455"/>
      <c r="AK36" s="1455"/>
      <c r="AL36" s="1455"/>
      <c r="AM36" s="1455"/>
      <c r="AN36" s="1455"/>
      <c r="AO36" s="1455"/>
      <c r="AP36" s="1455"/>
      <c r="AQ36" s="1455"/>
      <c r="AR36" s="1456"/>
      <c r="AS36" s="1460"/>
      <c r="AT36" s="1461"/>
      <c r="AU36" s="1461"/>
      <c r="AV36" s="1462"/>
      <c r="AW36" s="398"/>
      <c r="AX36" s="387"/>
      <c r="AY36" s="412"/>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280"/>
      <c r="CF36" s="280"/>
    </row>
    <row r="37" spans="1:84" s="22" customFormat="1" ht="12.95" customHeight="1">
      <c r="A37" s="1493"/>
      <c r="B37" s="1494"/>
      <c r="C37" s="1490"/>
      <c r="D37" s="1491"/>
      <c r="E37" s="1491"/>
      <c r="F37" s="1491"/>
      <c r="G37" s="1492"/>
      <c r="H37" s="1486"/>
      <c r="I37" s="1487"/>
      <c r="J37" s="1487"/>
      <c r="K37" s="1488"/>
      <c r="L37" s="1472"/>
      <c r="M37" s="1473"/>
      <c r="N37" s="1473"/>
      <c r="O37" s="1473"/>
      <c r="P37" s="1474"/>
      <c r="Q37" s="1473"/>
      <c r="R37" s="1473"/>
      <c r="S37" s="1473"/>
      <c r="T37" s="1473"/>
      <c r="U37" s="1474"/>
      <c r="V37" s="1481"/>
      <c r="W37" s="1482"/>
      <c r="X37" s="339" t="s">
        <v>52</v>
      </c>
      <c r="Y37" s="1483" t="e">
        <f>DATEDIF(EOMONTH(V36,-1)-1,EOMONTH(AA36,0),"m")</f>
        <v>#NUM!</v>
      </c>
      <c r="Z37" s="1483"/>
      <c r="AA37" s="1483"/>
      <c r="AB37" s="1484" t="s">
        <v>290</v>
      </c>
      <c r="AC37" s="1484"/>
      <c r="AD37" s="1485"/>
      <c r="AE37" s="1478"/>
      <c r="AF37" s="1479"/>
      <c r="AG37" s="1480"/>
      <c r="AH37" s="1457"/>
      <c r="AI37" s="1458"/>
      <c r="AJ37" s="1458"/>
      <c r="AK37" s="1458"/>
      <c r="AL37" s="1458"/>
      <c r="AM37" s="1458"/>
      <c r="AN37" s="1458"/>
      <c r="AO37" s="1458"/>
      <c r="AP37" s="1458"/>
      <c r="AQ37" s="1458"/>
      <c r="AR37" s="1459"/>
      <c r="AS37" s="1463"/>
      <c r="AT37" s="1464"/>
      <c r="AU37" s="1464"/>
      <c r="AV37" s="1465"/>
      <c r="AW37" s="398"/>
      <c r="AX37" s="402"/>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280"/>
      <c r="CF37" s="280"/>
    </row>
    <row r="38" spans="1:84" s="22" customFormat="1" ht="12.75" customHeight="1">
      <c r="A38" s="1493">
        <v>13</v>
      </c>
      <c r="B38" s="1494"/>
      <c r="C38" s="1490" t="s">
        <v>1219</v>
      </c>
      <c r="D38" s="1491"/>
      <c r="E38" s="1491"/>
      <c r="F38" s="1491"/>
      <c r="G38" s="1492"/>
      <c r="H38" s="1486" t="e">
        <f>INDEX(직급.과정,MATCH(C38,성명,0))</f>
        <v>#N/A</v>
      </c>
      <c r="I38" s="1487"/>
      <c r="J38" s="1487"/>
      <c r="K38" s="1488"/>
      <c r="L38" s="1472" t="e">
        <f>HLOOKUP(H38,인건비지급단가!$B$6:$O$7,2,FALSE)</f>
        <v>#N/A</v>
      </c>
      <c r="M38" s="1473"/>
      <c r="N38" s="1473"/>
      <c r="O38" s="1473"/>
      <c r="P38" s="1474"/>
      <c r="Q38" s="1473"/>
      <c r="R38" s="1473"/>
      <c r="S38" s="1473"/>
      <c r="T38" s="1473"/>
      <c r="U38" s="1474"/>
      <c r="V38" s="1475"/>
      <c r="W38" s="1476"/>
      <c r="X38" s="1476"/>
      <c r="Y38" s="1476"/>
      <c r="Z38" s="406" t="s">
        <v>51</v>
      </c>
      <c r="AA38" s="1476"/>
      <c r="AB38" s="1476"/>
      <c r="AC38" s="1476"/>
      <c r="AD38" s="1477"/>
      <c r="AE38" s="1478" t="e">
        <f t="shared" si="0"/>
        <v>#N/A</v>
      </c>
      <c r="AF38" s="1479"/>
      <c r="AG38" s="1480"/>
      <c r="AH38" s="1454" t="e">
        <f>INDEX(연구실계좌번호,MATCH(C38,성명,0))</f>
        <v>#N/A</v>
      </c>
      <c r="AI38" s="1455"/>
      <c r="AJ38" s="1455"/>
      <c r="AK38" s="1455"/>
      <c r="AL38" s="1455"/>
      <c r="AM38" s="1455"/>
      <c r="AN38" s="1455"/>
      <c r="AO38" s="1455"/>
      <c r="AP38" s="1455"/>
      <c r="AQ38" s="1455"/>
      <c r="AR38" s="1456"/>
      <c r="AS38" s="1460"/>
      <c r="AT38" s="1461"/>
      <c r="AU38" s="1461"/>
      <c r="AV38" s="1462"/>
      <c r="AW38" s="398"/>
      <c r="AX38" s="383"/>
      <c r="AY38" s="391"/>
      <c r="AZ38" s="391"/>
      <c r="BA38" s="391"/>
      <c r="BB38" s="391"/>
      <c r="BC38" s="391"/>
      <c r="BD38" s="391"/>
      <c r="BE38" s="391"/>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391"/>
      <c r="CB38" s="18"/>
      <c r="CC38" s="18"/>
      <c r="CD38" s="18"/>
      <c r="CE38" s="280"/>
      <c r="CF38" s="280"/>
    </row>
    <row r="39" spans="1:84" s="22" customFormat="1" ht="12.95" customHeight="1">
      <c r="A39" s="1493"/>
      <c r="B39" s="1494"/>
      <c r="C39" s="1490"/>
      <c r="D39" s="1491"/>
      <c r="E39" s="1491"/>
      <c r="F39" s="1491"/>
      <c r="G39" s="1492"/>
      <c r="H39" s="1486"/>
      <c r="I39" s="1487"/>
      <c r="J39" s="1487"/>
      <c r="K39" s="1488"/>
      <c r="L39" s="1472"/>
      <c r="M39" s="1473"/>
      <c r="N39" s="1473"/>
      <c r="O39" s="1473"/>
      <c r="P39" s="1474"/>
      <c r="Q39" s="1473"/>
      <c r="R39" s="1473"/>
      <c r="S39" s="1473"/>
      <c r="T39" s="1473"/>
      <c r="U39" s="1474"/>
      <c r="V39" s="1481"/>
      <c r="W39" s="1482"/>
      <c r="X39" s="339" t="s">
        <v>52</v>
      </c>
      <c r="Y39" s="1483" t="e">
        <f>DATEDIF(EOMONTH(V38,-1)-1,EOMONTH(AA38,0),"m")</f>
        <v>#NUM!</v>
      </c>
      <c r="Z39" s="1483"/>
      <c r="AA39" s="1483"/>
      <c r="AB39" s="1484" t="s">
        <v>290</v>
      </c>
      <c r="AC39" s="1484"/>
      <c r="AD39" s="1485"/>
      <c r="AE39" s="1478"/>
      <c r="AF39" s="1479"/>
      <c r="AG39" s="1480"/>
      <c r="AH39" s="1457"/>
      <c r="AI39" s="1458"/>
      <c r="AJ39" s="1458"/>
      <c r="AK39" s="1458"/>
      <c r="AL39" s="1458"/>
      <c r="AM39" s="1458"/>
      <c r="AN39" s="1458"/>
      <c r="AO39" s="1458"/>
      <c r="AP39" s="1458"/>
      <c r="AQ39" s="1458"/>
      <c r="AR39" s="1459"/>
      <c r="AS39" s="1463"/>
      <c r="AT39" s="1464"/>
      <c r="AU39" s="1464"/>
      <c r="AV39" s="1465"/>
      <c r="AW39" s="398"/>
      <c r="AX39" s="402"/>
      <c r="AY39" s="18" t="s">
        <v>1240</v>
      </c>
      <c r="AZ39" s="391"/>
      <c r="BA39" s="391"/>
      <c r="BB39" s="391"/>
      <c r="BC39" s="391"/>
      <c r="BD39" s="391"/>
      <c r="BE39" s="391"/>
      <c r="BF39" s="391"/>
      <c r="BG39" s="391"/>
      <c r="BH39" s="391"/>
      <c r="BI39" s="391"/>
      <c r="BJ39" s="391"/>
      <c r="BK39" s="391"/>
      <c r="BL39" s="391"/>
      <c r="BM39" s="391"/>
      <c r="BN39" s="391"/>
      <c r="BO39" s="391"/>
      <c r="BP39" s="408"/>
      <c r="BQ39" s="408"/>
      <c r="BR39" s="408"/>
      <c r="BS39" s="408"/>
      <c r="BT39" s="408"/>
      <c r="BU39" s="408"/>
      <c r="BV39" s="408"/>
      <c r="BW39" s="408"/>
      <c r="BX39" s="408"/>
      <c r="BY39" s="408"/>
      <c r="BZ39" s="408"/>
      <c r="CA39" s="408"/>
      <c r="CB39" s="408"/>
      <c r="CC39" s="408"/>
      <c r="CD39" s="408"/>
      <c r="CE39" s="280"/>
      <c r="CF39" s="280"/>
    </row>
    <row r="40" spans="1:84" s="22" customFormat="1" ht="12.75" customHeight="1">
      <c r="A40" s="1493">
        <v>14</v>
      </c>
      <c r="B40" s="1494"/>
      <c r="C40" s="1490" t="s">
        <v>1220</v>
      </c>
      <c r="D40" s="1491"/>
      <c r="E40" s="1491"/>
      <c r="F40" s="1491"/>
      <c r="G40" s="1492"/>
      <c r="H40" s="1486" t="e">
        <f>INDEX(직급.과정,MATCH(C40,성명,0))</f>
        <v>#N/A</v>
      </c>
      <c r="I40" s="1487"/>
      <c r="J40" s="1487"/>
      <c r="K40" s="1488"/>
      <c r="L40" s="1472" t="e">
        <f>HLOOKUP(H40,인건비지급단가!$B$6:$O$7,2,FALSE)</f>
        <v>#N/A</v>
      </c>
      <c r="M40" s="1473"/>
      <c r="N40" s="1473"/>
      <c r="O40" s="1473"/>
      <c r="P40" s="1474"/>
      <c r="Q40" s="1473"/>
      <c r="R40" s="1473"/>
      <c r="S40" s="1473"/>
      <c r="T40" s="1473"/>
      <c r="U40" s="1474"/>
      <c r="V40" s="1475"/>
      <c r="W40" s="1476"/>
      <c r="X40" s="1476"/>
      <c r="Y40" s="1476"/>
      <c r="Z40" s="406" t="s">
        <v>51</v>
      </c>
      <c r="AA40" s="1476"/>
      <c r="AB40" s="1476"/>
      <c r="AC40" s="1476"/>
      <c r="AD40" s="1477"/>
      <c r="AE40" s="1478" t="e">
        <f t="shared" si="0"/>
        <v>#N/A</v>
      </c>
      <c r="AF40" s="1479"/>
      <c r="AG40" s="1480"/>
      <c r="AH40" s="1454" t="e">
        <f>INDEX(연구실계좌번호,MATCH(C40,성명,0))</f>
        <v>#N/A</v>
      </c>
      <c r="AI40" s="1455"/>
      <c r="AJ40" s="1455"/>
      <c r="AK40" s="1455"/>
      <c r="AL40" s="1455"/>
      <c r="AM40" s="1455"/>
      <c r="AN40" s="1455"/>
      <c r="AO40" s="1455"/>
      <c r="AP40" s="1455"/>
      <c r="AQ40" s="1455"/>
      <c r="AR40" s="1456"/>
      <c r="AS40" s="1460"/>
      <c r="AT40" s="1461"/>
      <c r="AU40" s="1461"/>
      <c r="AV40" s="1462"/>
      <c r="AW40" s="359"/>
      <c r="AX40" s="55"/>
      <c r="AY40" s="1489" t="s">
        <v>1241</v>
      </c>
      <c r="AZ40" s="1489"/>
      <c r="BA40" s="1489"/>
      <c r="BB40" s="1489"/>
      <c r="BC40" s="1489"/>
      <c r="BD40" s="1489"/>
      <c r="BE40" s="1489"/>
      <c r="BF40" s="1489"/>
      <c r="BG40" s="1489" t="s">
        <v>1242</v>
      </c>
      <c r="BH40" s="1489"/>
      <c r="BI40" s="1489"/>
      <c r="BJ40" s="1489"/>
      <c r="BK40" s="1489"/>
      <c r="BL40" s="1489"/>
      <c r="BM40" s="1489"/>
      <c r="BN40" s="1489"/>
      <c r="BO40" s="1489" t="s">
        <v>1243</v>
      </c>
      <c r="BP40" s="1489"/>
      <c r="BQ40" s="1489"/>
      <c r="BR40" s="1489"/>
      <c r="BS40" s="1489"/>
      <c r="BT40" s="1489"/>
      <c r="BU40" s="1489"/>
      <c r="BV40" s="1489"/>
      <c r="BW40" s="1489" t="s">
        <v>1244</v>
      </c>
      <c r="BX40" s="1489"/>
      <c r="BY40" s="1489"/>
      <c r="BZ40" s="1489"/>
      <c r="CA40" s="1489"/>
      <c r="CB40" s="1489"/>
      <c r="CC40" s="1489"/>
      <c r="CD40" s="1489"/>
      <c r="CE40" s="280"/>
      <c r="CF40" s="280"/>
    </row>
    <row r="41" spans="1:84" s="22" customFormat="1" ht="12.95" customHeight="1">
      <c r="A41" s="1493"/>
      <c r="B41" s="1494"/>
      <c r="C41" s="1490"/>
      <c r="D41" s="1491"/>
      <c r="E41" s="1491"/>
      <c r="F41" s="1491"/>
      <c r="G41" s="1492"/>
      <c r="H41" s="1486"/>
      <c r="I41" s="1487"/>
      <c r="J41" s="1487"/>
      <c r="K41" s="1488"/>
      <c r="L41" s="1472"/>
      <c r="M41" s="1473"/>
      <c r="N41" s="1473"/>
      <c r="O41" s="1473"/>
      <c r="P41" s="1474"/>
      <c r="Q41" s="1473"/>
      <c r="R41" s="1473"/>
      <c r="S41" s="1473"/>
      <c r="T41" s="1473"/>
      <c r="U41" s="1474"/>
      <c r="V41" s="1481"/>
      <c r="W41" s="1482"/>
      <c r="X41" s="339" t="s">
        <v>52</v>
      </c>
      <c r="Y41" s="1483" t="e">
        <f>DATEDIF(EOMONTH(V40,-1)-1,EOMONTH(AA40,0),"m")</f>
        <v>#NUM!</v>
      </c>
      <c r="Z41" s="1483"/>
      <c r="AA41" s="1483"/>
      <c r="AB41" s="1484" t="s">
        <v>290</v>
      </c>
      <c r="AC41" s="1484"/>
      <c r="AD41" s="1485"/>
      <c r="AE41" s="1478"/>
      <c r="AF41" s="1479"/>
      <c r="AG41" s="1480"/>
      <c r="AH41" s="1457"/>
      <c r="AI41" s="1458"/>
      <c r="AJ41" s="1458"/>
      <c r="AK41" s="1458"/>
      <c r="AL41" s="1458"/>
      <c r="AM41" s="1458"/>
      <c r="AN41" s="1458"/>
      <c r="AO41" s="1458"/>
      <c r="AP41" s="1458"/>
      <c r="AQ41" s="1458"/>
      <c r="AR41" s="1459"/>
      <c r="AS41" s="1463"/>
      <c r="AT41" s="1464"/>
      <c r="AU41" s="1464"/>
      <c r="AV41" s="1465"/>
      <c r="AW41" s="359"/>
      <c r="AX41" s="55"/>
      <c r="AY41" s="1489"/>
      <c r="AZ41" s="1489"/>
      <c r="BA41" s="1489"/>
      <c r="BB41" s="1489"/>
      <c r="BC41" s="1489"/>
      <c r="BD41" s="1489"/>
      <c r="BE41" s="1489"/>
      <c r="BF41" s="1489"/>
      <c r="BG41" s="1489"/>
      <c r="BH41" s="1489"/>
      <c r="BI41" s="1489"/>
      <c r="BJ41" s="1489"/>
      <c r="BK41" s="1489"/>
      <c r="BL41" s="1489"/>
      <c r="BM41" s="1489"/>
      <c r="BN41" s="1489"/>
      <c r="BO41" s="1489"/>
      <c r="BP41" s="1489"/>
      <c r="BQ41" s="1489"/>
      <c r="BR41" s="1489"/>
      <c r="BS41" s="1489"/>
      <c r="BT41" s="1489"/>
      <c r="BU41" s="1489"/>
      <c r="BV41" s="1489"/>
      <c r="BW41" s="1489"/>
      <c r="BX41" s="1489"/>
      <c r="BY41" s="1489"/>
      <c r="BZ41" s="1489"/>
      <c r="CA41" s="1489"/>
      <c r="CB41" s="1489"/>
      <c r="CC41" s="1489"/>
      <c r="CD41" s="1489"/>
      <c r="CE41" s="280"/>
      <c r="CF41" s="280"/>
    </row>
    <row r="42" spans="1:84" s="22" customFormat="1" ht="12.75" customHeight="1">
      <c r="A42" s="1493">
        <v>15</v>
      </c>
      <c r="B42" s="1494"/>
      <c r="C42" s="1490" t="s">
        <v>152</v>
      </c>
      <c r="D42" s="1491"/>
      <c r="E42" s="1491"/>
      <c r="F42" s="1491"/>
      <c r="G42" s="1492"/>
      <c r="H42" s="1486" t="e">
        <f>INDEX(직급.과정,MATCH(C42,성명,0))</f>
        <v>#N/A</v>
      </c>
      <c r="I42" s="1487"/>
      <c r="J42" s="1487"/>
      <c r="K42" s="1488"/>
      <c r="L42" s="1472" t="e">
        <f>HLOOKUP(H42,인건비지급단가!$B$6:$O$7,2,FALSE)</f>
        <v>#N/A</v>
      </c>
      <c r="M42" s="1473"/>
      <c r="N42" s="1473"/>
      <c r="O42" s="1473"/>
      <c r="P42" s="1474"/>
      <c r="Q42" s="1473"/>
      <c r="R42" s="1473"/>
      <c r="S42" s="1473"/>
      <c r="T42" s="1473"/>
      <c r="U42" s="1474"/>
      <c r="V42" s="1475"/>
      <c r="W42" s="1476"/>
      <c r="X42" s="1476"/>
      <c r="Y42" s="1476"/>
      <c r="Z42" s="406" t="s">
        <v>51</v>
      </c>
      <c r="AA42" s="1476"/>
      <c r="AB42" s="1476"/>
      <c r="AC42" s="1476"/>
      <c r="AD42" s="1477"/>
      <c r="AE42" s="1478" t="e">
        <f t="shared" si="0"/>
        <v>#N/A</v>
      </c>
      <c r="AF42" s="1479"/>
      <c r="AG42" s="1480"/>
      <c r="AH42" s="1454" t="e">
        <f>INDEX(연구실계좌번호,MATCH(C42,성명,0))</f>
        <v>#N/A</v>
      </c>
      <c r="AI42" s="1455"/>
      <c r="AJ42" s="1455"/>
      <c r="AK42" s="1455"/>
      <c r="AL42" s="1455"/>
      <c r="AM42" s="1455"/>
      <c r="AN42" s="1455"/>
      <c r="AO42" s="1455"/>
      <c r="AP42" s="1455"/>
      <c r="AQ42" s="1455"/>
      <c r="AR42" s="1456"/>
      <c r="AS42" s="1460"/>
      <c r="AT42" s="1461"/>
      <c r="AU42" s="1461"/>
      <c r="AV42" s="1462"/>
      <c r="AW42" s="359"/>
      <c r="AX42" s="55"/>
      <c r="AY42" s="1489" t="s">
        <v>1236</v>
      </c>
      <c r="AZ42" s="1489"/>
      <c r="BA42" s="1489"/>
      <c r="BB42" s="1489"/>
      <c r="BC42" s="1489"/>
      <c r="BD42" s="1489"/>
      <c r="BE42" s="1489"/>
      <c r="BF42" s="1489"/>
      <c r="BG42" s="1534">
        <v>3000000</v>
      </c>
      <c r="BH42" s="1535"/>
      <c r="BI42" s="1535"/>
      <c r="BJ42" s="1535"/>
      <c r="BK42" s="1535"/>
      <c r="BL42" s="1535"/>
      <c r="BM42" s="1535"/>
      <c r="BN42" s="1535"/>
      <c r="BO42" s="1534">
        <v>2200000</v>
      </c>
      <c r="BP42" s="1535"/>
      <c r="BQ42" s="1535"/>
      <c r="BR42" s="1535"/>
      <c r="BS42" s="1535"/>
      <c r="BT42" s="1535"/>
      <c r="BU42" s="1535"/>
      <c r="BV42" s="1535"/>
      <c r="BW42" s="1534">
        <v>1300000</v>
      </c>
      <c r="BX42" s="1535"/>
      <c r="BY42" s="1535"/>
      <c r="BZ42" s="1535"/>
      <c r="CA42" s="1535"/>
      <c r="CB42" s="1535"/>
      <c r="CC42" s="1535"/>
      <c r="CD42" s="1535"/>
      <c r="CE42" s="280"/>
      <c r="CF42" s="280"/>
    </row>
    <row r="43" spans="1:84" s="22" customFormat="1" ht="12.95" customHeight="1">
      <c r="A43" s="1493"/>
      <c r="B43" s="1494"/>
      <c r="C43" s="1490"/>
      <c r="D43" s="1491"/>
      <c r="E43" s="1491"/>
      <c r="F43" s="1491"/>
      <c r="G43" s="1492"/>
      <c r="H43" s="1486"/>
      <c r="I43" s="1487"/>
      <c r="J43" s="1487"/>
      <c r="K43" s="1488"/>
      <c r="L43" s="1472"/>
      <c r="M43" s="1473"/>
      <c r="N43" s="1473"/>
      <c r="O43" s="1473"/>
      <c r="P43" s="1474"/>
      <c r="Q43" s="1473"/>
      <c r="R43" s="1473"/>
      <c r="S43" s="1473"/>
      <c r="T43" s="1473"/>
      <c r="U43" s="1474"/>
      <c r="V43" s="1481"/>
      <c r="W43" s="1482"/>
      <c r="X43" s="339" t="s">
        <v>52</v>
      </c>
      <c r="Y43" s="1483" t="e">
        <f>DATEDIF(EOMONTH(V42,-1)-1,EOMONTH(AA42,0),"m")</f>
        <v>#NUM!</v>
      </c>
      <c r="Z43" s="1483"/>
      <c r="AA43" s="1483"/>
      <c r="AB43" s="1484" t="s">
        <v>290</v>
      </c>
      <c r="AC43" s="1484"/>
      <c r="AD43" s="1485"/>
      <c r="AE43" s="1478"/>
      <c r="AF43" s="1479"/>
      <c r="AG43" s="1480"/>
      <c r="AH43" s="1457"/>
      <c r="AI43" s="1458"/>
      <c r="AJ43" s="1458"/>
      <c r="AK43" s="1458"/>
      <c r="AL43" s="1458"/>
      <c r="AM43" s="1458"/>
      <c r="AN43" s="1458"/>
      <c r="AO43" s="1458"/>
      <c r="AP43" s="1458"/>
      <c r="AQ43" s="1458"/>
      <c r="AR43" s="1459"/>
      <c r="AS43" s="1463"/>
      <c r="AT43" s="1464"/>
      <c r="AU43" s="1464"/>
      <c r="AV43" s="1465"/>
      <c r="AW43" s="359"/>
      <c r="AX43" s="55"/>
      <c r="AY43" s="1489"/>
      <c r="AZ43" s="1489"/>
      <c r="BA43" s="1489"/>
      <c r="BB43" s="1489"/>
      <c r="BC43" s="1489"/>
      <c r="BD43" s="1489"/>
      <c r="BE43" s="1489"/>
      <c r="BF43" s="1489"/>
      <c r="BG43" s="1535"/>
      <c r="BH43" s="1535"/>
      <c r="BI43" s="1535"/>
      <c r="BJ43" s="1535"/>
      <c r="BK43" s="1535"/>
      <c r="BL43" s="1535"/>
      <c r="BM43" s="1535"/>
      <c r="BN43" s="1535"/>
      <c r="BO43" s="1535"/>
      <c r="BP43" s="1535"/>
      <c r="BQ43" s="1535"/>
      <c r="BR43" s="1535"/>
      <c r="BS43" s="1535"/>
      <c r="BT43" s="1535"/>
      <c r="BU43" s="1535"/>
      <c r="BV43" s="1535"/>
      <c r="BW43" s="1535"/>
      <c r="BX43" s="1535"/>
      <c r="BY43" s="1535"/>
      <c r="BZ43" s="1535"/>
      <c r="CA43" s="1535"/>
      <c r="CB43" s="1535"/>
      <c r="CC43" s="1535"/>
      <c r="CD43" s="1535"/>
      <c r="CE43" s="280"/>
      <c r="CF43" s="280"/>
    </row>
    <row r="44" spans="1:84" s="22" customFormat="1" ht="24" customHeight="1">
      <c r="A44" s="1495" t="s">
        <v>53</v>
      </c>
      <c r="B44" s="1496"/>
      <c r="C44" s="1496"/>
      <c r="D44" s="1496"/>
      <c r="E44" s="1496"/>
      <c r="F44" s="1496"/>
      <c r="G44" s="1496"/>
      <c r="H44" s="1496"/>
      <c r="I44" s="1496"/>
      <c r="J44" s="1496"/>
      <c r="K44" s="1496"/>
      <c r="L44" s="1496"/>
      <c r="M44" s="1496"/>
      <c r="N44" s="1496"/>
      <c r="O44" s="1496"/>
      <c r="P44" s="1496"/>
      <c r="Q44" s="1497">
        <f>SUM(Q14:U43)</f>
        <v>0</v>
      </c>
      <c r="R44" s="1497"/>
      <c r="S44" s="1497"/>
      <c r="T44" s="1497"/>
      <c r="U44" s="1497"/>
      <c r="V44" s="1497"/>
      <c r="W44" s="1497"/>
      <c r="X44" s="1497"/>
      <c r="Y44" s="1497"/>
      <c r="Z44" s="1497"/>
      <c r="AA44" s="1497"/>
      <c r="AB44" s="1497"/>
      <c r="AC44" s="1497"/>
      <c r="AD44" s="1498"/>
      <c r="AE44" s="1499"/>
      <c r="AF44" s="1500"/>
      <c r="AG44" s="1500"/>
      <c r="AH44" s="1500"/>
      <c r="AI44" s="1500"/>
      <c r="AJ44" s="1500"/>
      <c r="AK44" s="1500"/>
      <c r="AL44" s="1500"/>
      <c r="AM44" s="1500"/>
      <c r="AN44" s="1500"/>
      <c r="AO44" s="1500"/>
      <c r="AP44" s="1500"/>
      <c r="AQ44" s="1500"/>
      <c r="AR44" s="1500"/>
      <c r="AS44" s="1500"/>
      <c r="AT44" s="1500"/>
      <c r="AU44" s="1500"/>
      <c r="AV44" s="1501"/>
      <c r="AW44" s="359"/>
      <c r="AX44" s="55"/>
      <c r="AY44" s="460"/>
      <c r="AZ44" s="460"/>
      <c r="BA44" s="460"/>
      <c r="BB44" s="460"/>
      <c r="BC44" s="460"/>
      <c r="BD44" s="460"/>
      <c r="BE44" s="460"/>
      <c r="BF44" s="460"/>
      <c r="BG44" s="460"/>
      <c r="BH44" s="460"/>
      <c r="BI44" s="460"/>
      <c r="BJ44" s="460"/>
      <c r="BK44" s="460"/>
      <c r="BL44" s="460"/>
      <c r="BM44" s="460"/>
      <c r="BN44" s="460"/>
      <c r="BO44" s="460"/>
      <c r="BP44" s="460"/>
      <c r="BQ44" s="460"/>
      <c r="BR44" s="460"/>
      <c r="BS44" s="460"/>
      <c r="BT44" s="460"/>
      <c r="BU44" s="460"/>
      <c r="BV44" s="460"/>
      <c r="BW44" s="460"/>
      <c r="BX44" s="460"/>
      <c r="BY44" s="460"/>
      <c r="BZ44" s="460"/>
      <c r="CA44" s="460"/>
      <c r="CB44" s="460"/>
      <c r="CC44" s="460"/>
      <c r="CD44" s="460"/>
      <c r="CE44" s="280"/>
      <c r="CF44" s="280"/>
    </row>
    <row r="45" spans="1:84" ht="24"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X45" s="55"/>
      <c r="AY45" s="461"/>
      <c r="AZ45" s="461"/>
      <c r="BA45" s="461"/>
      <c r="BB45" s="461"/>
      <c r="BC45" s="461"/>
      <c r="BD45" s="461"/>
      <c r="BE45" s="461"/>
      <c r="BF45" s="461"/>
      <c r="BG45" s="461"/>
      <c r="BH45" s="461"/>
      <c r="BI45" s="461"/>
      <c r="BJ45" s="461"/>
      <c r="BK45" s="461"/>
      <c r="BL45" s="461"/>
      <c r="BM45" s="461"/>
      <c r="BN45" s="461"/>
      <c r="BO45" s="461"/>
      <c r="BP45" s="461"/>
      <c r="BQ45" s="461"/>
      <c r="BR45" s="461"/>
      <c r="BS45" s="461"/>
      <c r="BT45" s="461"/>
      <c r="BU45" s="461"/>
      <c r="BV45" s="461"/>
      <c r="BW45" s="461"/>
      <c r="BX45" s="461"/>
      <c r="BY45" s="461"/>
      <c r="BZ45" s="461"/>
      <c r="CA45" s="461"/>
      <c r="CB45" s="461"/>
      <c r="CC45" s="461"/>
      <c r="CD45" s="461"/>
    </row>
    <row r="46" spans="1:84" s="34" customFormat="1" ht="24" customHeight="1">
      <c r="A46" s="1545" t="s">
        <v>1108</v>
      </c>
      <c r="B46" s="1545"/>
      <c r="C46" s="1545"/>
      <c r="D46" s="1545"/>
      <c r="E46" s="1545"/>
      <c r="F46" s="1545"/>
      <c r="G46" s="1545"/>
      <c r="H46" s="1545"/>
      <c r="I46" s="1545"/>
      <c r="J46" s="1545"/>
      <c r="K46" s="1545"/>
      <c r="L46" s="1545"/>
      <c r="M46" s="1545"/>
      <c r="N46" s="1545"/>
      <c r="O46" s="1545"/>
      <c r="P46" s="1545"/>
      <c r="Q46" s="1545"/>
      <c r="R46" s="1545"/>
      <c r="S46" s="1545"/>
      <c r="T46" s="1545"/>
      <c r="U46" s="1545"/>
      <c r="V46" s="1545"/>
      <c r="W46" s="1545"/>
      <c r="X46" s="1545"/>
      <c r="Y46" s="1545"/>
      <c r="Z46" s="1545"/>
      <c r="AA46" s="1545"/>
      <c r="AB46" s="1545"/>
      <c r="AC46" s="1545"/>
      <c r="AD46" s="1545"/>
      <c r="AE46" s="1545"/>
      <c r="AF46" s="1545"/>
      <c r="AG46" s="1545"/>
      <c r="AH46" s="1545"/>
      <c r="AI46" s="1545"/>
      <c r="AJ46" s="1545"/>
      <c r="AK46" s="1545"/>
      <c r="AL46" s="1545"/>
      <c r="AM46" s="1545"/>
      <c r="AN46" s="1545"/>
      <c r="AO46" s="1545"/>
      <c r="AP46" s="1545"/>
      <c r="AQ46" s="1545"/>
      <c r="AR46" s="1545"/>
      <c r="AS46" s="1545"/>
      <c r="AT46" s="1545"/>
      <c r="AU46" s="1545"/>
      <c r="AV46" s="1545"/>
      <c r="AX46" s="55"/>
      <c r="AY46" s="461"/>
      <c r="AZ46" s="461"/>
      <c r="BA46" s="461"/>
      <c r="BB46" s="461"/>
      <c r="BC46" s="461"/>
      <c r="BD46" s="461"/>
      <c r="BE46" s="461"/>
      <c r="BF46" s="461"/>
      <c r="BG46" s="461"/>
      <c r="BH46" s="461"/>
      <c r="BI46" s="461"/>
      <c r="BJ46" s="461"/>
      <c r="BK46" s="461"/>
      <c r="BL46" s="461"/>
      <c r="BM46" s="461"/>
      <c r="BN46" s="461"/>
      <c r="BO46" s="461"/>
      <c r="BP46" s="461"/>
      <c r="BQ46" s="461"/>
      <c r="BR46" s="461"/>
      <c r="BS46" s="461"/>
      <c r="BT46" s="461"/>
      <c r="BU46" s="461"/>
      <c r="BV46" s="461"/>
      <c r="BW46" s="461"/>
      <c r="BX46" s="461"/>
      <c r="BY46" s="461"/>
      <c r="BZ46" s="461"/>
      <c r="CA46" s="461"/>
      <c r="CB46" s="461"/>
      <c r="CC46" s="461"/>
      <c r="CD46" s="461"/>
      <c r="CE46" s="280"/>
      <c r="CF46" s="280"/>
    </row>
    <row r="47" spans="1:84" ht="13.5" customHeight="1">
      <c r="B47" s="1276"/>
      <c r="C47" s="1276"/>
      <c r="D47" s="1276"/>
      <c r="E47" s="1276"/>
      <c r="F47" s="1276"/>
      <c r="G47" s="1276"/>
      <c r="H47" s="1276"/>
      <c r="I47" s="1276"/>
      <c r="J47" s="1276"/>
      <c r="K47" s="1276"/>
      <c r="L47" s="1276"/>
      <c r="M47" s="1276"/>
      <c r="N47" s="1276"/>
      <c r="O47" s="1276"/>
      <c r="P47" s="1276"/>
      <c r="Q47" s="1276"/>
      <c r="R47" s="1276"/>
      <c r="S47" s="1276"/>
      <c r="T47" s="1276"/>
      <c r="U47" s="1276"/>
      <c r="V47" s="1276"/>
      <c r="W47" s="1276"/>
      <c r="X47" s="1276"/>
      <c r="Y47" s="1276"/>
      <c r="Z47" s="1276"/>
      <c r="AA47" s="1276"/>
      <c r="AB47" s="1276"/>
      <c r="AC47" s="1276"/>
      <c r="AD47" s="1276"/>
      <c r="AE47" s="1276"/>
      <c r="AF47" s="1276"/>
      <c r="AG47" s="1276"/>
      <c r="AH47" s="1276"/>
      <c r="AI47" s="1276"/>
      <c r="AJ47" s="1276"/>
      <c r="AK47" s="1276"/>
      <c r="AL47" s="1276"/>
      <c r="AM47" s="1276"/>
      <c r="AN47" s="1276"/>
      <c r="AO47" s="1276"/>
      <c r="AP47" s="1276"/>
      <c r="AQ47" s="1276"/>
      <c r="AR47" s="1276"/>
      <c r="AS47" s="1276"/>
      <c r="AT47" s="1276"/>
      <c r="AU47" s="1276"/>
      <c r="AV47" s="1276"/>
      <c r="AX47" s="55"/>
      <c r="AY47" s="382"/>
      <c r="AZ47" s="382"/>
      <c r="BA47" s="382"/>
      <c r="BB47" s="382"/>
      <c r="BC47" s="382"/>
      <c r="BD47" s="382"/>
      <c r="BE47" s="382"/>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row>
    <row r="48" spans="1:84" s="15" customFormat="1" ht="12.95" customHeight="1">
      <c r="AW48" s="360"/>
      <c r="AX48" s="55"/>
      <c r="AY48" s="386"/>
      <c r="AZ48" s="386"/>
      <c r="BA48" s="386"/>
      <c r="BB48" s="386"/>
      <c r="BC48" s="386"/>
      <c r="BD48" s="386"/>
      <c r="BE48" s="386"/>
      <c r="BF48" s="386"/>
      <c r="BG48" s="386"/>
      <c r="BH48" s="386"/>
      <c r="BI48" s="386"/>
      <c r="BJ48" s="386"/>
      <c r="BK48" s="386"/>
      <c r="BL48" s="386"/>
      <c r="BM48" s="386"/>
      <c r="BN48" s="386"/>
      <c r="BO48" s="386"/>
      <c r="BP48" s="386"/>
      <c r="BQ48" s="386"/>
      <c r="BR48" s="386"/>
      <c r="BS48" s="386"/>
      <c r="BT48" s="386"/>
      <c r="BU48" s="386"/>
      <c r="BV48" s="386"/>
      <c r="BW48" s="386"/>
      <c r="BX48" s="386"/>
      <c r="BY48" s="386"/>
      <c r="BZ48" s="386"/>
      <c r="CA48" s="386"/>
      <c r="CB48" s="386"/>
      <c r="CC48" s="386"/>
      <c r="CD48" s="386"/>
      <c r="CE48" s="280"/>
      <c r="CF48" s="280"/>
    </row>
    <row r="49" spans="1:84" s="5" customFormat="1" ht="20.100000000000001" customHeight="1">
      <c r="A49" s="1218">
        <f ca="1">TODAY()</f>
        <v>45428</v>
      </c>
      <c r="B49" s="1218"/>
      <c r="C49" s="1218"/>
      <c r="D49" s="1218"/>
      <c r="E49" s="1218"/>
      <c r="F49" s="1218"/>
      <c r="G49" s="1218"/>
      <c r="H49" s="1218"/>
      <c r="I49" s="1218"/>
      <c r="J49" s="1218"/>
      <c r="K49" s="1218"/>
      <c r="L49" s="1218"/>
      <c r="M49" s="1218"/>
      <c r="N49" s="1218"/>
      <c r="O49" s="1218"/>
      <c r="P49" s="1218"/>
      <c r="Q49" s="1218"/>
      <c r="R49" s="1218"/>
      <c r="S49" s="1218"/>
      <c r="T49" s="1218"/>
      <c r="U49" s="1218"/>
      <c r="V49" s="1218"/>
      <c r="W49" s="1218"/>
      <c r="X49" s="1218"/>
      <c r="Y49" s="1218"/>
      <c r="Z49" s="1218"/>
      <c r="AA49" s="1218"/>
      <c r="AB49" s="1218"/>
      <c r="AC49" s="1218"/>
      <c r="AD49" s="1218"/>
      <c r="AE49" s="1218"/>
      <c r="AF49" s="1218"/>
      <c r="AG49" s="1218"/>
      <c r="AH49" s="1218"/>
      <c r="AI49" s="1218"/>
      <c r="AJ49" s="1218"/>
      <c r="AK49" s="1218"/>
      <c r="AL49" s="1218"/>
      <c r="AM49" s="1218"/>
      <c r="AN49" s="1218"/>
      <c r="AO49" s="1218"/>
      <c r="AP49" s="1218"/>
      <c r="AQ49" s="1218"/>
      <c r="AR49" s="1218"/>
      <c r="AS49" s="1218"/>
      <c r="AT49" s="1218"/>
      <c r="AU49" s="1218"/>
      <c r="AV49" s="1218"/>
      <c r="AX49" s="55"/>
      <c r="AY49" s="386"/>
      <c r="AZ49" s="386"/>
      <c r="BA49" s="386"/>
      <c r="BB49" s="386"/>
      <c r="BC49" s="386"/>
      <c r="BD49" s="386"/>
      <c r="BE49" s="386"/>
      <c r="BF49" s="386"/>
      <c r="BG49" s="386"/>
      <c r="BH49" s="386"/>
      <c r="BI49" s="386"/>
      <c r="BJ49" s="386"/>
      <c r="BK49" s="386"/>
      <c r="BL49" s="386"/>
      <c r="BM49" s="386"/>
      <c r="BN49" s="386"/>
      <c r="BO49" s="386"/>
      <c r="BP49" s="386"/>
      <c r="BQ49" s="386"/>
      <c r="BR49" s="386"/>
      <c r="BS49" s="386"/>
      <c r="BT49" s="386"/>
      <c r="BU49" s="386"/>
      <c r="BV49" s="386"/>
      <c r="BW49" s="386"/>
      <c r="BX49" s="386"/>
      <c r="BY49" s="386"/>
      <c r="BZ49" s="386"/>
      <c r="CA49" s="386"/>
      <c r="CB49" s="386"/>
      <c r="CC49" s="386"/>
      <c r="CD49" s="386"/>
      <c r="CE49" s="280"/>
      <c r="CF49" s="280"/>
    </row>
    <row r="50" spans="1:84" s="5" customFormat="1" ht="12.95" customHeight="1">
      <c r="S50" s="7"/>
      <c r="T50" s="7"/>
      <c r="U50" s="7"/>
      <c r="V50" s="7"/>
      <c r="W50" s="7"/>
      <c r="X50" s="7"/>
      <c r="Y50" s="7"/>
      <c r="AD50" s="7"/>
      <c r="AE50" s="7"/>
      <c r="AF50" s="7"/>
      <c r="AG50" s="7"/>
      <c r="AH50" s="7"/>
      <c r="AI50" s="7"/>
      <c r="AJ50" s="7"/>
      <c r="AK50" s="7"/>
      <c r="AL50" s="7"/>
      <c r="AM50" s="7"/>
      <c r="AN50" s="7"/>
      <c r="AO50" s="7"/>
      <c r="AP50" s="7"/>
      <c r="AQ50" s="7"/>
      <c r="AR50" s="7"/>
      <c r="AS50" s="7"/>
      <c r="AT50" s="7"/>
      <c r="AU50" s="7"/>
      <c r="AV50" s="7"/>
      <c r="AX50" s="55"/>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c r="BX50" s="386"/>
      <c r="BY50" s="386"/>
      <c r="BZ50" s="386"/>
      <c r="CA50" s="386"/>
      <c r="CB50" s="386"/>
      <c r="CC50" s="386"/>
      <c r="CD50" s="386"/>
    </row>
    <row r="51" spans="1:84" s="5" customFormat="1" ht="20.100000000000001" customHeight="1">
      <c r="W51" s="10"/>
      <c r="X51" s="10"/>
      <c r="Y51" s="10"/>
      <c r="Z51" s="10"/>
      <c r="AA51" s="10"/>
      <c r="AB51" s="10"/>
      <c r="AC51" s="1216" t="s">
        <v>19</v>
      </c>
      <c r="AD51" s="1216"/>
      <c r="AE51" s="1216"/>
      <c r="AF51" s="1216"/>
      <c r="AG51" s="1216"/>
      <c r="AH51" s="1216"/>
      <c r="AI51" s="1216"/>
      <c r="AJ51" s="1220">
        <f>'1'!$AJ$24</f>
        <v>0</v>
      </c>
      <c r="AK51" s="1220"/>
      <c r="AL51" s="1220"/>
      <c r="AM51" s="1220"/>
      <c r="AN51" s="1220"/>
      <c r="AO51" s="1220"/>
      <c r="AP51" s="1220"/>
      <c r="AQ51" s="1220"/>
      <c r="AR51" s="1220"/>
      <c r="AS51" s="1216" t="s">
        <v>12</v>
      </c>
      <c r="AT51" s="1216"/>
      <c r="AU51" s="1216"/>
      <c r="AV51" s="1216"/>
      <c r="AX51" s="55"/>
      <c r="AY51" s="386"/>
      <c r="AZ51" s="386"/>
      <c r="BA51" s="386"/>
      <c r="BB51" s="386"/>
      <c r="BC51" s="386"/>
      <c r="BD51" s="386"/>
      <c r="BE51" s="386"/>
      <c r="BF51" s="386"/>
      <c r="BG51" s="386"/>
      <c r="BH51" s="386"/>
      <c r="BI51" s="386"/>
      <c r="BJ51" s="392"/>
      <c r="BK51" s="392"/>
      <c r="BL51" s="392"/>
      <c r="BM51" s="392"/>
      <c r="BN51" s="392"/>
      <c r="BO51" s="392"/>
      <c r="BP51" s="392"/>
      <c r="BQ51" s="392"/>
      <c r="BR51" s="392"/>
      <c r="BS51" s="392"/>
      <c r="BT51" s="392"/>
      <c r="BU51" s="392"/>
      <c r="BV51" s="392"/>
      <c r="BW51" s="392"/>
      <c r="BX51" s="392"/>
      <c r="BY51" s="392"/>
      <c r="BZ51" s="392"/>
      <c r="CA51" s="392"/>
      <c r="CB51" s="392"/>
      <c r="CC51" s="392"/>
      <c r="CD51" s="392"/>
    </row>
    <row r="52" spans="1:84" s="8" customFormat="1" ht="17.100000000000001" hidden="1" customHeight="1">
      <c r="Q52" s="10"/>
      <c r="R52" s="10"/>
      <c r="S52" s="10"/>
      <c r="T52" s="10"/>
      <c r="U52" s="10"/>
      <c r="V52" s="10"/>
      <c r="W52" s="10"/>
      <c r="X52" s="10"/>
      <c r="Y52" s="10"/>
      <c r="Z52" s="10"/>
      <c r="AA52" s="10"/>
      <c r="AB52" s="10"/>
      <c r="AC52" s="1410" t="s">
        <v>1202</v>
      </c>
      <c r="AD52" s="1216"/>
      <c r="AE52" s="1216"/>
      <c r="AF52" s="1216"/>
      <c r="AG52" s="1216"/>
      <c r="AH52" s="1216"/>
      <c r="AI52" s="1216"/>
      <c r="AJ52" s="1220">
        <f>'1'!AJ25</f>
        <v>0</v>
      </c>
      <c r="AK52" s="1220"/>
      <c r="AL52" s="1220"/>
      <c r="AM52" s="1220"/>
      <c r="AN52" s="1220"/>
      <c r="AO52" s="1220"/>
      <c r="AP52" s="1220"/>
      <c r="AQ52" s="1220"/>
      <c r="AR52" s="1220"/>
      <c r="AS52" s="1216" t="s">
        <v>12</v>
      </c>
      <c r="AT52" s="1216"/>
      <c r="AU52" s="1216"/>
      <c r="AV52" s="1216"/>
      <c r="AX52" s="55"/>
      <c r="AY52" s="386"/>
      <c r="AZ52" s="386"/>
      <c r="BA52" s="386"/>
      <c r="BB52" s="386"/>
      <c r="BC52" s="386"/>
      <c r="BD52" s="386"/>
      <c r="BE52" s="386"/>
      <c r="BF52" s="386"/>
      <c r="BG52" s="386"/>
      <c r="BH52" s="386"/>
      <c r="BI52" s="386"/>
      <c r="BJ52" s="392"/>
      <c r="BK52" s="392"/>
      <c r="BL52" s="392"/>
      <c r="BM52" s="392"/>
      <c r="BN52" s="392"/>
      <c r="BO52" s="392"/>
      <c r="BP52" s="392"/>
      <c r="BQ52" s="392"/>
      <c r="BR52" s="392"/>
      <c r="BS52" s="392"/>
      <c r="BT52" s="392"/>
      <c r="BU52" s="392"/>
      <c r="BV52" s="392"/>
      <c r="BW52" s="392"/>
      <c r="BX52" s="392"/>
      <c r="BY52" s="392"/>
      <c r="BZ52" s="392"/>
      <c r="CA52" s="392"/>
      <c r="CB52" s="392"/>
      <c r="CC52" s="392"/>
      <c r="CD52" s="392"/>
    </row>
    <row r="53" spans="1:84" ht="29.25" customHeight="1">
      <c r="A53" s="14"/>
      <c r="I53" s="14"/>
      <c r="AX53" s="55"/>
      <c r="AY53" s="386"/>
      <c r="AZ53" s="386"/>
      <c r="BA53" s="386"/>
      <c r="BB53" s="386"/>
      <c r="BC53" s="386"/>
      <c r="BD53" s="386"/>
      <c r="BE53" s="386"/>
      <c r="BF53" s="386"/>
      <c r="BG53" s="386"/>
      <c r="BH53" s="386"/>
      <c r="BI53" s="386"/>
      <c r="BJ53" s="392"/>
      <c r="BK53" s="392"/>
      <c r="BL53" s="392"/>
      <c r="BM53" s="392"/>
      <c r="BN53" s="392"/>
      <c r="BO53" s="392"/>
      <c r="BP53" s="392"/>
      <c r="BQ53" s="392"/>
      <c r="BR53" s="392"/>
      <c r="BS53" s="392"/>
      <c r="BT53" s="392"/>
      <c r="BU53" s="392"/>
      <c r="BV53" s="392"/>
      <c r="BW53" s="392"/>
      <c r="BX53" s="392"/>
      <c r="BY53" s="392"/>
      <c r="BZ53" s="392"/>
      <c r="CA53" s="392"/>
      <c r="CB53" s="392"/>
      <c r="CC53" s="392"/>
      <c r="CD53" s="392"/>
      <c r="CE53" s="12"/>
      <c r="CF53" s="12"/>
    </row>
    <row r="54" spans="1:84" ht="18" customHeight="1">
      <c r="A54" s="1214" t="s">
        <v>1273</v>
      </c>
      <c r="B54" s="1215"/>
      <c r="C54" s="1215"/>
      <c r="D54" s="1215"/>
      <c r="E54" s="1215"/>
      <c r="F54" s="1215"/>
      <c r="G54" s="1215"/>
      <c r="H54" s="1215"/>
      <c r="I54" s="1215"/>
      <c r="J54" s="1215"/>
      <c r="K54" s="1215"/>
      <c r="L54" s="1215"/>
      <c r="M54" s="1215"/>
      <c r="N54" s="1215"/>
      <c r="O54" s="1215"/>
      <c r="P54" s="1215"/>
      <c r="AX54" s="55"/>
      <c r="AY54" s="386"/>
      <c r="AZ54" s="386"/>
      <c r="BA54" s="386"/>
      <c r="BB54" s="386"/>
      <c r="BC54" s="386"/>
      <c r="BD54" s="386"/>
      <c r="BE54" s="386"/>
      <c r="BF54" s="386"/>
      <c r="BG54" s="386"/>
      <c r="BH54" s="386"/>
      <c r="BI54" s="386"/>
      <c r="BJ54" s="392"/>
      <c r="BK54" s="392"/>
      <c r="BL54" s="392"/>
      <c r="BM54" s="392"/>
      <c r="BN54" s="392"/>
      <c r="BO54" s="392"/>
      <c r="BP54" s="392"/>
      <c r="BQ54" s="392"/>
      <c r="BR54" s="392"/>
      <c r="BS54" s="392"/>
      <c r="BT54" s="392"/>
      <c r="BU54" s="392"/>
      <c r="BV54" s="392"/>
      <c r="BW54" s="392"/>
      <c r="BX54" s="392"/>
      <c r="BY54" s="392"/>
      <c r="BZ54" s="392"/>
      <c r="CA54" s="392"/>
      <c r="CB54" s="392"/>
      <c r="CC54" s="392"/>
      <c r="CD54" s="392"/>
      <c r="CE54" s="360"/>
      <c r="CF54" s="360"/>
    </row>
    <row r="55" spans="1:84" ht="18" customHeight="1">
      <c r="AY55" s="386"/>
      <c r="AZ55" s="386"/>
      <c r="BA55" s="386"/>
      <c r="BB55" s="386"/>
      <c r="BC55" s="386"/>
      <c r="BD55" s="386"/>
      <c r="BE55" s="386"/>
      <c r="BF55" s="386"/>
      <c r="BG55" s="386"/>
      <c r="BH55" s="386"/>
      <c r="BI55" s="386"/>
      <c r="BJ55" s="392"/>
      <c r="BK55" s="392"/>
      <c r="BL55" s="392"/>
      <c r="BM55" s="392"/>
      <c r="BN55" s="392"/>
      <c r="BO55" s="392"/>
      <c r="BP55" s="392"/>
      <c r="BQ55" s="392"/>
      <c r="BR55" s="392"/>
      <c r="BS55" s="392"/>
      <c r="BT55" s="392"/>
      <c r="BU55" s="392"/>
      <c r="BV55" s="392"/>
      <c r="BW55" s="392"/>
      <c r="BX55" s="392"/>
      <c r="BY55" s="392"/>
      <c r="BZ55" s="392"/>
      <c r="CA55" s="392"/>
      <c r="CB55" s="392"/>
      <c r="CC55" s="392"/>
      <c r="CD55" s="392"/>
      <c r="CE55" s="281"/>
      <c r="CF55" s="281"/>
    </row>
    <row r="56" spans="1:84" ht="18" customHeight="1">
      <c r="AY56" s="386"/>
      <c r="AZ56" s="386"/>
      <c r="BA56" s="386"/>
      <c r="BB56" s="386"/>
      <c r="BC56" s="386"/>
      <c r="BD56" s="386"/>
      <c r="BE56" s="386"/>
      <c r="BF56" s="386"/>
      <c r="BG56" s="386"/>
      <c r="BH56" s="386"/>
      <c r="BI56" s="386"/>
      <c r="BJ56" s="392"/>
      <c r="BK56" s="392"/>
      <c r="BL56" s="392"/>
      <c r="BM56" s="392"/>
      <c r="BN56" s="392"/>
      <c r="BO56" s="392"/>
      <c r="BP56" s="392"/>
      <c r="BQ56" s="392"/>
      <c r="BR56" s="392"/>
      <c r="BS56" s="392"/>
      <c r="BT56" s="392"/>
      <c r="BU56" s="392"/>
      <c r="BV56" s="392"/>
      <c r="BW56" s="392"/>
      <c r="BX56" s="392"/>
      <c r="BY56" s="392"/>
      <c r="BZ56" s="392"/>
      <c r="CA56" s="392"/>
      <c r="CB56" s="392"/>
      <c r="CC56" s="392"/>
      <c r="CD56" s="392"/>
      <c r="CE56" s="281"/>
      <c r="CF56" s="281"/>
    </row>
    <row r="57" spans="1:84" ht="18" customHeight="1">
      <c r="AY57" s="386"/>
      <c r="AZ57" s="386"/>
      <c r="BA57" s="386"/>
      <c r="BB57" s="386"/>
      <c r="BC57" s="386"/>
      <c r="BD57" s="386"/>
      <c r="BE57" s="386"/>
      <c r="BF57" s="386"/>
      <c r="BG57" s="386"/>
      <c r="BH57" s="386"/>
      <c r="BI57" s="386"/>
      <c r="BJ57" s="392"/>
      <c r="BK57" s="392"/>
      <c r="BL57" s="392"/>
      <c r="BM57" s="392"/>
      <c r="BN57" s="392"/>
      <c r="BO57" s="392"/>
      <c r="BP57" s="392"/>
      <c r="BQ57" s="392"/>
      <c r="BR57" s="392"/>
      <c r="BS57" s="392"/>
      <c r="BT57" s="392"/>
      <c r="BU57" s="392"/>
      <c r="BV57" s="392"/>
      <c r="BW57" s="392"/>
      <c r="BX57" s="392"/>
      <c r="BY57" s="392"/>
      <c r="BZ57" s="392"/>
      <c r="CA57" s="392"/>
      <c r="CB57" s="392"/>
      <c r="CC57" s="392"/>
      <c r="CD57" s="392"/>
    </row>
    <row r="58" spans="1:84" ht="18" customHeight="1">
      <c r="AY58" s="386"/>
      <c r="AZ58" s="386"/>
      <c r="BA58" s="386"/>
      <c r="BB58" s="386"/>
      <c r="BC58" s="386"/>
      <c r="BD58" s="386"/>
      <c r="BE58" s="386"/>
      <c r="BF58" s="386"/>
      <c r="BG58" s="386"/>
      <c r="BH58" s="386"/>
      <c r="BI58" s="386"/>
      <c r="BJ58" s="392"/>
      <c r="BK58" s="392"/>
      <c r="BL58" s="392"/>
      <c r="BM58" s="392"/>
      <c r="BN58" s="392"/>
      <c r="BO58" s="392"/>
      <c r="BP58" s="392"/>
      <c r="BQ58" s="392"/>
      <c r="BR58" s="392"/>
      <c r="BS58" s="392"/>
      <c r="BT58" s="392"/>
      <c r="BU58" s="392"/>
      <c r="BV58" s="392"/>
      <c r="BW58" s="392"/>
      <c r="BX58" s="392"/>
      <c r="BY58" s="392"/>
      <c r="BZ58" s="392"/>
      <c r="CA58" s="392"/>
      <c r="CB58" s="392"/>
      <c r="CC58" s="392"/>
      <c r="CD58" s="392"/>
    </row>
    <row r="59" spans="1:84" ht="18" customHeight="1">
      <c r="AY59" s="392"/>
      <c r="AZ59" s="386"/>
      <c r="BA59" s="386"/>
      <c r="BB59" s="386"/>
      <c r="BC59" s="386"/>
      <c r="BD59" s="386"/>
      <c r="BE59" s="386"/>
      <c r="BF59" s="19"/>
      <c r="BG59" s="19"/>
      <c r="BH59" s="19"/>
      <c r="BI59" s="19"/>
      <c r="BJ59" s="405"/>
      <c r="BK59" s="405"/>
      <c r="BL59" s="405"/>
      <c r="BM59" s="405"/>
      <c r="BN59" s="405"/>
      <c r="BO59" s="405"/>
      <c r="BP59" s="405"/>
      <c r="BQ59" s="405"/>
      <c r="BR59" s="405"/>
      <c r="BS59" s="405"/>
      <c r="BT59" s="405"/>
      <c r="BU59" s="405"/>
      <c r="BV59" s="405"/>
      <c r="BW59" s="405"/>
      <c r="BX59" s="405"/>
      <c r="BY59" s="405"/>
      <c r="BZ59" s="405"/>
      <c r="CA59" s="405"/>
      <c r="CB59" s="405"/>
      <c r="CC59" s="405"/>
      <c r="CD59" s="405"/>
    </row>
    <row r="60" spans="1:84" ht="18" customHeight="1">
      <c r="AY60" s="386"/>
      <c r="AZ60" s="386"/>
      <c r="BA60" s="386"/>
      <c r="BB60" s="386"/>
      <c r="BC60" s="386"/>
      <c r="BD60" s="386"/>
      <c r="BE60" s="386"/>
      <c r="BF60" s="19"/>
      <c r="BG60" s="19"/>
      <c r="BH60" s="19"/>
      <c r="BI60" s="19"/>
      <c r="BJ60" s="405"/>
      <c r="BK60" s="405"/>
      <c r="BL60" s="405"/>
      <c r="BM60" s="405"/>
      <c r="BN60" s="405"/>
      <c r="BO60" s="405"/>
      <c r="BP60" s="405"/>
      <c r="BQ60" s="405"/>
      <c r="BR60" s="405"/>
      <c r="BS60" s="405"/>
      <c r="BT60" s="405"/>
      <c r="BU60" s="405"/>
      <c r="BV60" s="405"/>
      <c r="BW60" s="405"/>
      <c r="BX60" s="405"/>
      <c r="BY60" s="405"/>
      <c r="BZ60" s="405"/>
      <c r="CA60" s="405"/>
      <c r="CB60" s="405"/>
      <c r="CC60" s="405"/>
      <c r="CD60" s="405"/>
    </row>
    <row r="61" spans="1:84" ht="18" customHeight="1">
      <c r="AY61" s="392"/>
      <c r="AZ61" s="392"/>
      <c r="BA61" s="392"/>
      <c r="BB61" s="392"/>
      <c r="BC61" s="392"/>
      <c r="BD61" s="392"/>
      <c r="BE61" s="392"/>
      <c r="BF61" s="392"/>
      <c r="BG61" s="392"/>
      <c r="BH61" s="392"/>
      <c r="BI61" s="392"/>
      <c r="BJ61" s="392"/>
      <c r="BK61" s="392"/>
      <c r="BL61" s="392"/>
      <c r="BM61" s="392"/>
      <c r="BN61" s="392"/>
      <c r="BO61" s="392"/>
      <c r="BP61" s="392"/>
      <c r="BQ61" s="392"/>
      <c r="BR61" s="392"/>
      <c r="BS61" s="392"/>
      <c r="BT61" s="392"/>
      <c r="BU61" s="392"/>
      <c r="BV61" s="392"/>
      <c r="BW61" s="392"/>
      <c r="BX61" s="392"/>
      <c r="BY61" s="392"/>
      <c r="BZ61" s="392"/>
      <c r="CA61" s="392"/>
      <c r="CB61" s="392"/>
      <c r="CC61" s="392"/>
      <c r="CD61" s="392"/>
    </row>
    <row r="62" spans="1:84" ht="18" customHeight="1">
      <c r="AY62" s="392"/>
      <c r="AZ62" s="392"/>
      <c r="BA62" s="392"/>
      <c r="BB62" s="392"/>
      <c r="BC62" s="392"/>
      <c r="BD62" s="392"/>
      <c r="BE62" s="392"/>
      <c r="BF62" s="392"/>
      <c r="BG62" s="392"/>
      <c r="BH62" s="392"/>
      <c r="BI62" s="392"/>
      <c r="BJ62" s="392"/>
      <c r="BK62" s="392"/>
      <c r="BL62" s="392"/>
      <c r="BM62" s="392"/>
      <c r="BN62" s="392"/>
      <c r="BO62" s="392"/>
      <c r="BP62" s="392"/>
      <c r="BQ62" s="392"/>
      <c r="BR62" s="392"/>
      <c r="BS62" s="392"/>
      <c r="BT62" s="392"/>
      <c r="BU62" s="392"/>
      <c r="BV62" s="392"/>
      <c r="BW62" s="392"/>
      <c r="BX62" s="392"/>
      <c r="BY62" s="392"/>
      <c r="BZ62" s="392"/>
      <c r="CA62" s="392"/>
      <c r="CB62" s="392"/>
      <c r="CC62" s="392"/>
      <c r="CD62" s="392"/>
    </row>
    <row r="63" spans="1:84" ht="18" customHeight="1">
      <c r="AY63" s="392"/>
      <c r="AZ63" s="392"/>
      <c r="BA63" s="392"/>
      <c r="BB63" s="392"/>
      <c r="BC63" s="392"/>
      <c r="BD63" s="392"/>
      <c r="BE63" s="392"/>
      <c r="BF63" s="392"/>
      <c r="BG63" s="392"/>
      <c r="BH63" s="392"/>
      <c r="BI63" s="392"/>
      <c r="BJ63" s="392"/>
      <c r="BK63" s="392"/>
      <c r="BL63" s="392"/>
      <c r="BM63" s="392"/>
      <c r="BN63" s="392"/>
      <c r="BO63" s="392"/>
      <c r="BP63" s="392"/>
      <c r="BQ63" s="392"/>
      <c r="BR63" s="392"/>
      <c r="BS63" s="392"/>
      <c r="BT63" s="392"/>
      <c r="BU63" s="392"/>
      <c r="BV63" s="392"/>
      <c r="BW63" s="392"/>
      <c r="BX63" s="392"/>
      <c r="BY63" s="392"/>
      <c r="BZ63" s="392"/>
      <c r="CA63" s="392"/>
      <c r="CB63" s="392"/>
      <c r="CC63" s="392"/>
      <c r="CD63" s="392"/>
    </row>
    <row r="64" spans="1:84" ht="18" customHeight="1">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row>
    <row r="65" spans="51:82" ht="18" customHeight="1">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390"/>
      <c r="CB65" s="390"/>
      <c r="CC65" s="390"/>
      <c r="CD65" s="390"/>
    </row>
    <row r="66" spans="51:82" ht="18" customHeight="1">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390"/>
      <c r="CB66" s="390"/>
      <c r="CC66" s="390"/>
      <c r="CD66" s="390"/>
    </row>
    <row r="67" spans="51:82" ht="18" customHeight="1">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390"/>
      <c r="CB67" s="390"/>
      <c r="CC67" s="390"/>
      <c r="CD67" s="390"/>
    </row>
    <row r="68" spans="51:82" ht="18" customHeight="1">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390"/>
      <c r="CB68" s="390"/>
      <c r="CC68" s="390"/>
      <c r="CD68" s="390"/>
    </row>
    <row r="69" spans="51:82" ht="18" customHeight="1">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390"/>
      <c r="CB69" s="390"/>
      <c r="CC69" s="390"/>
      <c r="CD69" s="390"/>
    </row>
    <row r="70" spans="51:82" ht="18" customHeight="1">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390"/>
      <c r="CB70" s="390"/>
      <c r="CC70" s="390"/>
      <c r="CD70" s="390"/>
    </row>
    <row r="71" spans="51:82" ht="18" customHeight="1">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390"/>
      <c r="CB71" s="390"/>
      <c r="CC71" s="390"/>
      <c r="CD71" s="390"/>
    </row>
    <row r="72" spans="51:82" ht="18" customHeight="1">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390"/>
      <c r="CB72" s="390"/>
      <c r="CC72" s="390"/>
      <c r="CD72" s="390"/>
    </row>
    <row r="73" spans="51:82" ht="18" customHeight="1">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390"/>
      <c r="CB73" s="390"/>
      <c r="CC73" s="390"/>
      <c r="CD73" s="390"/>
    </row>
    <row r="74" spans="51:82" ht="18" customHeight="1">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390"/>
      <c r="CB74" s="390"/>
      <c r="CC74" s="390"/>
      <c r="CD74" s="390"/>
    </row>
    <row r="75" spans="51:82" ht="18" customHeight="1">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390"/>
      <c r="CB75" s="390"/>
      <c r="CC75" s="390"/>
      <c r="CD75" s="390"/>
    </row>
    <row r="76" spans="51:82" ht="18" customHeight="1">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390"/>
      <c r="CB76" s="390"/>
      <c r="CC76" s="390"/>
      <c r="CD76" s="390"/>
    </row>
    <row r="77" spans="51:82" ht="18" customHeight="1">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390"/>
      <c r="CB77" s="390"/>
      <c r="CC77" s="390"/>
      <c r="CD77" s="390"/>
    </row>
    <row r="78" spans="51:82" ht="18" customHeight="1">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390"/>
      <c r="CB78" s="390"/>
      <c r="CC78" s="390"/>
      <c r="CD78" s="390"/>
    </row>
    <row r="79" spans="51:82" ht="18" customHeight="1">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390"/>
      <c r="CB79" s="390"/>
      <c r="CC79" s="390"/>
      <c r="CD79" s="390"/>
    </row>
    <row r="80" spans="51:82" ht="18" customHeight="1">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390"/>
      <c r="CB80" s="390"/>
      <c r="CC80" s="390"/>
      <c r="CD80" s="390"/>
    </row>
    <row r="81" spans="51:82" ht="18" customHeight="1">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390"/>
      <c r="CB81" s="390"/>
      <c r="CC81" s="390"/>
      <c r="CD81" s="390"/>
    </row>
    <row r="82" spans="51:82" ht="18" customHeight="1">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390"/>
      <c r="CB82" s="390"/>
      <c r="CC82" s="390"/>
      <c r="CD82" s="390"/>
    </row>
    <row r="83" spans="51:82" ht="18" customHeight="1">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390"/>
      <c r="CB83" s="390"/>
      <c r="CC83" s="390"/>
      <c r="CD83" s="390"/>
    </row>
    <row r="84" spans="51:82" ht="18" customHeight="1">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390"/>
      <c r="CB84" s="390"/>
      <c r="CC84" s="390"/>
      <c r="CD84" s="390"/>
    </row>
    <row r="85" spans="51:82" ht="18" customHeight="1">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390"/>
      <c r="CB85" s="390"/>
      <c r="CC85" s="390"/>
      <c r="CD85" s="390"/>
    </row>
    <row r="86" spans="51:82" ht="18" customHeight="1">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390"/>
      <c r="CB86" s="390"/>
      <c r="CC86" s="390"/>
      <c r="CD86" s="390"/>
    </row>
    <row r="87" spans="51:82" ht="18" customHeight="1">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390"/>
      <c r="CB87" s="390"/>
      <c r="CC87" s="390"/>
      <c r="CD87" s="390"/>
    </row>
    <row r="88" spans="51:82" ht="18" customHeight="1">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390"/>
      <c r="CB88" s="390"/>
      <c r="CC88" s="390"/>
      <c r="CD88" s="390"/>
    </row>
    <row r="89" spans="51:82" ht="18" customHeight="1">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390"/>
      <c r="CB89" s="390"/>
      <c r="CC89" s="390"/>
      <c r="CD89" s="390"/>
    </row>
    <row r="90" spans="51:82" ht="18" customHeight="1">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390"/>
      <c r="CB90" s="390"/>
      <c r="CC90" s="390"/>
      <c r="CD90" s="390"/>
    </row>
    <row r="91" spans="51:82" ht="18" customHeight="1">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390"/>
      <c r="CB91" s="390"/>
      <c r="CC91" s="390"/>
      <c r="CD91" s="390"/>
    </row>
    <row r="92" spans="51:82" ht="18" customHeight="1">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390"/>
      <c r="CB92" s="390"/>
      <c r="CC92" s="390"/>
      <c r="CD92" s="390"/>
    </row>
    <row r="93" spans="51:82" ht="18" customHeight="1">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390"/>
      <c r="CB93" s="390"/>
      <c r="CC93" s="390"/>
      <c r="CD93" s="390"/>
    </row>
    <row r="94" spans="51:82" ht="18" customHeight="1">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390"/>
      <c r="CB94" s="390"/>
      <c r="CC94" s="390"/>
      <c r="CD94" s="390"/>
    </row>
    <row r="95" spans="51:82" ht="18" customHeight="1">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390"/>
      <c r="CB95" s="390"/>
      <c r="CC95" s="390"/>
      <c r="CD95" s="390"/>
    </row>
    <row r="96" spans="51:82" ht="18" customHeight="1">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390"/>
      <c r="CB96" s="390"/>
      <c r="CC96" s="390"/>
      <c r="CD96" s="390"/>
    </row>
    <row r="97" spans="51:82" ht="18" customHeight="1">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390"/>
      <c r="CB97" s="390"/>
      <c r="CC97" s="390"/>
      <c r="CD97" s="390"/>
    </row>
    <row r="98" spans="51:82" ht="18" customHeight="1">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390"/>
      <c r="CB98" s="390"/>
      <c r="CC98" s="390"/>
      <c r="CD98" s="390"/>
    </row>
    <row r="99" spans="51:82" ht="18" customHeight="1">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390"/>
      <c r="CB99" s="390"/>
      <c r="CC99" s="390"/>
      <c r="CD99" s="390"/>
    </row>
    <row r="100" spans="51:82" ht="18" customHeight="1">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390"/>
      <c r="CB100" s="390"/>
      <c r="CC100" s="390"/>
      <c r="CD100" s="390"/>
    </row>
    <row r="101" spans="51:82" ht="18" customHeight="1">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390"/>
      <c r="CB101" s="390"/>
      <c r="CC101" s="390"/>
      <c r="CD101" s="390"/>
    </row>
    <row r="102" spans="51:82" ht="18" customHeight="1">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390"/>
      <c r="CB102" s="390"/>
      <c r="CC102" s="390"/>
      <c r="CD102" s="390"/>
    </row>
    <row r="103" spans="51:82" ht="18" customHeight="1">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390"/>
      <c r="CB103" s="390"/>
      <c r="CC103" s="390"/>
      <c r="CD103" s="390"/>
    </row>
    <row r="104" spans="51:82" ht="18" customHeight="1">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390"/>
      <c r="CB104" s="390"/>
      <c r="CC104" s="390"/>
      <c r="CD104" s="390"/>
    </row>
    <row r="105" spans="51:82" ht="18" customHeight="1">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390"/>
      <c r="CB105" s="390"/>
      <c r="CC105" s="390"/>
      <c r="CD105" s="390"/>
    </row>
    <row r="106" spans="51:82" ht="18" customHeight="1">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390"/>
      <c r="CB106" s="390"/>
      <c r="CC106" s="390"/>
      <c r="CD106" s="390"/>
    </row>
    <row r="107" spans="51:82" ht="18" customHeight="1">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390"/>
      <c r="CB107" s="390"/>
      <c r="CC107" s="390"/>
      <c r="CD107" s="390"/>
    </row>
    <row r="108" spans="51:82" ht="18" customHeight="1">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390"/>
      <c r="CB108" s="390"/>
      <c r="CC108" s="390"/>
      <c r="CD108" s="390"/>
    </row>
    <row r="109" spans="51:82" ht="18" customHeight="1">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390"/>
      <c r="CB109" s="390"/>
      <c r="CC109" s="390"/>
      <c r="CD109" s="390"/>
    </row>
    <row r="110" spans="51:82" ht="18" customHeight="1">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390"/>
      <c r="CB110" s="390"/>
      <c r="CC110" s="390"/>
      <c r="CD110" s="390"/>
    </row>
    <row r="111" spans="51:82" ht="18" customHeight="1">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390"/>
      <c r="CB111" s="390"/>
      <c r="CC111" s="390"/>
      <c r="CD111" s="390"/>
    </row>
    <row r="112" spans="51:82" ht="18" customHeight="1">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390"/>
      <c r="CB112" s="390"/>
      <c r="CC112" s="390"/>
      <c r="CD112" s="390"/>
    </row>
    <row r="113" spans="51:82" ht="18" customHeight="1">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390"/>
      <c r="CB113" s="390"/>
      <c r="CC113" s="390"/>
      <c r="CD113" s="390"/>
    </row>
    <row r="114" spans="51:82" ht="18" customHeight="1">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390"/>
      <c r="CB114" s="390"/>
      <c r="CC114" s="390"/>
      <c r="CD114" s="390"/>
    </row>
    <row r="115" spans="51:82" ht="18" customHeight="1">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390"/>
      <c r="CB115" s="390"/>
      <c r="CC115" s="390"/>
      <c r="CD115" s="390"/>
    </row>
    <row r="116" spans="51:82" ht="18" customHeight="1">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390"/>
      <c r="CB116" s="390"/>
      <c r="CC116" s="390"/>
      <c r="CD116" s="390"/>
    </row>
    <row r="117" spans="51:82" ht="18" customHeight="1">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390"/>
      <c r="CB117" s="390"/>
      <c r="CC117" s="390"/>
      <c r="CD117" s="390"/>
    </row>
    <row r="118" spans="51:82" ht="18" customHeight="1">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390"/>
      <c r="CB118" s="390"/>
      <c r="CC118" s="390"/>
      <c r="CD118" s="390"/>
    </row>
    <row r="119" spans="51:82" ht="18" customHeight="1">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390"/>
      <c r="CB119" s="390"/>
      <c r="CC119" s="390"/>
      <c r="CD119" s="390"/>
    </row>
    <row r="120" spans="51:82" ht="18" customHeight="1">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390"/>
      <c r="CB120" s="390"/>
      <c r="CC120" s="390"/>
      <c r="CD120" s="390"/>
    </row>
    <row r="121" spans="51:82" ht="18" customHeight="1">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390"/>
      <c r="CB121" s="390"/>
      <c r="CC121" s="390"/>
      <c r="CD121" s="390"/>
    </row>
    <row r="122" spans="51:82" ht="18" customHeight="1">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390"/>
      <c r="CB122" s="390"/>
      <c r="CC122" s="390"/>
      <c r="CD122" s="390"/>
    </row>
    <row r="123" spans="51:82" ht="18" customHeight="1">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390"/>
      <c r="CB123" s="390"/>
      <c r="CC123" s="390"/>
      <c r="CD123" s="390"/>
    </row>
    <row r="124" spans="51:82" ht="18" customHeight="1">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390"/>
      <c r="CB124" s="390"/>
      <c r="CC124" s="390"/>
      <c r="CD124" s="390"/>
    </row>
    <row r="125" spans="51:82" ht="18" customHeight="1">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390"/>
      <c r="CB125" s="390"/>
      <c r="CC125" s="390"/>
      <c r="CD125" s="390"/>
    </row>
    <row r="126" spans="51:82" ht="18" customHeight="1">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390"/>
      <c r="CB126" s="390"/>
      <c r="CC126" s="390"/>
      <c r="CD126" s="390"/>
    </row>
    <row r="127" spans="51:82" ht="18" customHeight="1">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390"/>
      <c r="CB127" s="390"/>
      <c r="CC127" s="390"/>
      <c r="CD127" s="390"/>
    </row>
    <row r="128" spans="51:82" ht="18" customHeight="1">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390"/>
      <c r="CB128" s="390"/>
      <c r="CC128" s="390"/>
      <c r="CD128" s="390"/>
    </row>
    <row r="129" spans="51:82" ht="18" customHeight="1">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390"/>
      <c r="CB129" s="390"/>
      <c r="CC129" s="390"/>
      <c r="CD129" s="390"/>
    </row>
    <row r="130" spans="51:82" ht="18" customHeight="1">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390"/>
      <c r="CB130" s="390"/>
      <c r="CC130" s="390"/>
      <c r="CD130" s="390"/>
    </row>
    <row r="131" spans="51:82" ht="18" customHeight="1">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390"/>
      <c r="CB131" s="390"/>
      <c r="CC131" s="390"/>
      <c r="CD131" s="390"/>
    </row>
    <row r="132" spans="51:82" ht="18" customHeight="1">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390"/>
      <c r="CB132" s="390"/>
      <c r="CC132" s="390"/>
      <c r="CD132" s="390"/>
    </row>
    <row r="133" spans="51:82" ht="18" customHeight="1">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390"/>
      <c r="CB133" s="390"/>
      <c r="CC133" s="390"/>
      <c r="CD133" s="390"/>
    </row>
    <row r="134" spans="51:82" ht="18" customHeight="1">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390"/>
      <c r="CB134" s="390"/>
      <c r="CC134" s="390"/>
      <c r="CD134" s="390"/>
    </row>
  </sheetData>
  <sheetProtection insertColumns="0" deleteColumns="0"/>
  <protectedRanges>
    <protectedRange sqref="AS14:AV43" name="범위1_4_1"/>
    <protectedRange sqref="H14:J43" name="범위1_2_1_1"/>
    <protectedRange sqref="AQ10:AQ11 N10:O11 Q11" name="범위1_1_2"/>
  </protectedRanges>
  <mergeCells count="275">
    <mergeCell ref="AE18:AG19"/>
    <mergeCell ref="V19:W19"/>
    <mergeCell ref="Y19:AA19"/>
    <mergeCell ref="AB19:AD19"/>
    <mergeCell ref="AH16:AR17"/>
    <mergeCell ref="AC52:AI52"/>
    <mergeCell ref="AJ52:AR52"/>
    <mergeCell ref="AS52:AV52"/>
    <mergeCell ref="AE32:AG33"/>
    <mergeCell ref="AS32:AV33"/>
    <mergeCell ref="V33:W33"/>
    <mergeCell ref="Y33:AA33"/>
    <mergeCell ref="AB33:AD33"/>
    <mergeCell ref="AC51:AI51"/>
    <mergeCell ref="AJ51:AR51"/>
    <mergeCell ref="AS51:AV51"/>
    <mergeCell ref="AE30:AG31"/>
    <mergeCell ref="V31:W31"/>
    <mergeCell ref="Y31:AA31"/>
    <mergeCell ref="AB31:AD31"/>
    <mergeCell ref="A49:AV49"/>
    <mergeCell ref="A46:AV46"/>
    <mergeCell ref="B47:AV47"/>
    <mergeCell ref="H42:K43"/>
    <mergeCell ref="AY42:BF43"/>
    <mergeCell ref="BG42:BN43"/>
    <mergeCell ref="BO42:BV43"/>
    <mergeCell ref="BW42:CD43"/>
    <mergeCell ref="AA20:AD20"/>
    <mergeCell ref="AE20:AG21"/>
    <mergeCell ref="AS22:AV23"/>
    <mergeCell ref="A6:AV6"/>
    <mergeCell ref="A7:AV7"/>
    <mergeCell ref="A18:B19"/>
    <mergeCell ref="A16:B17"/>
    <mergeCell ref="H11:AV11"/>
    <mergeCell ref="A11:G11"/>
    <mergeCell ref="C13:G13"/>
    <mergeCell ref="H13:K13"/>
    <mergeCell ref="L13:P13"/>
    <mergeCell ref="Q13:U13"/>
    <mergeCell ref="V13:AD13"/>
    <mergeCell ref="AE13:AG13"/>
    <mergeCell ref="AE14:AG15"/>
    <mergeCell ref="AS14:AV15"/>
    <mergeCell ref="V15:W15"/>
    <mergeCell ref="Y15:AA15"/>
    <mergeCell ref="A14:B15"/>
    <mergeCell ref="A13:B13"/>
    <mergeCell ref="AP9:AV9"/>
    <mergeCell ref="A10:G10"/>
    <mergeCell ref="H10:V10"/>
    <mergeCell ref="A9:G9"/>
    <mergeCell ref="H9:V9"/>
    <mergeCell ref="W9:AB9"/>
    <mergeCell ref="AH1:AJ1"/>
    <mergeCell ref="AK1:AM1"/>
    <mergeCell ref="AN1:AP1"/>
    <mergeCell ref="AQ1:AV1"/>
    <mergeCell ref="AH2:AJ4"/>
    <mergeCell ref="AK2:AM2"/>
    <mergeCell ref="AN2:AP4"/>
    <mergeCell ref="AQ2:AV4"/>
    <mergeCell ref="AK3:AM3"/>
    <mergeCell ref="AK4:AM4"/>
    <mergeCell ref="AC9:AI9"/>
    <mergeCell ref="AJ9:AN9"/>
    <mergeCell ref="W10:AB10"/>
    <mergeCell ref="AC10:AV10"/>
    <mergeCell ref="AS13:AV13"/>
    <mergeCell ref="C14:G15"/>
    <mergeCell ref="H14:K15"/>
    <mergeCell ref="L14:P15"/>
    <mergeCell ref="Q14:U15"/>
    <mergeCell ref="V14:Y14"/>
    <mergeCell ref="AA14:AD14"/>
    <mergeCell ref="AH13:AR13"/>
    <mergeCell ref="AH14:AR15"/>
    <mergeCell ref="AB15:AD15"/>
    <mergeCell ref="A20:B21"/>
    <mergeCell ref="A22:B23"/>
    <mergeCell ref="C20:G21"/>
    <mergeCell ref="H20:K21"/>
    <mergeCell ref="L20:P21"/>
    <mergeCell ref="Q20:U21"/>
    <mergeCell ref="V20:Y20"/>
    <mergeCell ref="AS16:AV17"/>
    <mergeCell ref="AS18:AV19"/>
    <mergeCell ref="C16:G17"/>
    <mergeCell ref="H16:K17"/>
    <mergeCell ref="L16:P17"/>
    <mergeCell ref="Q16:U17"/>
    <mergeCell ref="V16:Y16"/>
    <mergeCell ref="AA16:AD16"/>
    <mergeCell ref="AE16:AG17"/>
    <mergeCell ref="V17:W17"/>
    <mergeCell ref="Y17:AA17"/>
    <mergeCell ref="AB17:AD17"/>
    <mergeCell ref="C18:G19"/>
    <mergeCell ref="H18:K19"/>
    <mergeCell ref="L18:P19"/>
    <mergeCell ref="Q18:U19"/>
    <mergeCell ref="AA18:AD18"/>
    <mergeCell ref="AE28:AG29"/>
    <mergeCell ref="L24:P25"/>
    <mergeCell ref="Q24:U25"/>
    <mergeCell ref="V24:Y24"/>
    <mergeCell ref="AA24:AD24"/>
    <mergeCell ref="AE24:AG25"/>
    <mergeCell ref="Q26:U27"/>
    <mergeCell ref="V26:Y26"/>
    <mergeCell ref="AA26:AD26"/>
    <mergeCell ref="AE26:AG27"/>
    <mergeCell ref="Q44:AD44"/>
    <mergeCell ref="AE44:AV44"/>
    <mergeCell ref="AS42:AV43"/>
    <mergeCell ref="AH42:AR43"/>
    <mergeCell ref="AA36:AD36"/>
    <mergeCell ref="AE36:AG37"/>
    <mergeCell ref="AS34:AV35"/>
    <mergeCell ref="AS36:AV37"/>
    <mergeCell ref="AS38:AV39"/>
    <mergeCell ref="AS40:AV41"/>
    <mergeCell ref="AE38:AG39"/>
    <mergeCell ref="AH40:AR41"/>
    <mergeCell ref="AH38:AR39"/>
    <mergeCell ref="V37:W37"/>
    <mergeCell ref="Y37:AA37"/>
    <mergeCell ref="AB37:AD37"/>
    <mergeCell ref="V38:Y38"/>
    <mergeCell ref="AA38:AD38"/>
    <mergeCell ref="Q42:U43"/>
    <mergeCell ref="Q36:U37"/>
    <mergeCell ref="V42:Y42"/>
    <mergeCell ref="AA42:AD42"/>
    <mergeCell ref="AE42:AG43"/>
    <mergeCell ref="Q38:U39"/>
    <mergeCell ref="A54:P54"/>
    <mergeCell ref="C34:G35"/>
    <mergeCell ref="H34:K35"/>
    <mergeCell ref="A32:B33"/>
    <mergeCell ref="A34:B35"/>
    <mergeCell ref="C32:G33"/>
    <mergeCell ref="H32:K33"/>
    <mergeCell ref="L32:P33"/>
    <mergeCell ref="A30:B31"/>
    <mergeCell ref="L34:P35"/>
    <mergeCell ref="A44:P44"/>
    <mergeCell ref="C40:G41"/>
    <mergeCell ref="C42:G43"/>
    <mergeCell ref="C36:G37"/>
    <mergeCell ref="L42:P43"/>
    <mergeCell ref="A42:B43"/>
    <mergeCell ref="A38:B39"/>
    <mergeCell ref="A36:B37"/>
    <mergeCell ref="C38:G39"/>
    <mergeCell ref="H38:K39"/>
    <mergeCell ref="L38:P39"/>
    <mergeCell ref="H36:K37"/>
    <mergeCell ref="L36:P37"/>
    <mergeCell ref="H40:K41"/>
    <mergeCell ref="A40:B41"/>
    <mergeCell ref="Q30:U31"/>
    <mergeCell ref="V36:Y36"/>
    <mergeCell ref="V18:Y18"/>
    <mergeCell ref="AS20:AV21"/>
    <mergeCell ref="V21:W21"/>
    <mergeCell ref="Y21:AA21"/>
    <mergeCell ref="AB21:AD21"/>
    <mergeCell ref="AH18:AR19"/>
    <mergeCell ref="V35:W35"/>
    <mergeCell ref="Y35:AA35"/>
    <mergeCell ref="Q34:U35"/>
    <mergeCell ref="V34:Y34"/>
    <mergeCell ref="AA34:AD34"/>
    <mergeCell ref="AE34:AG35"/>
    <mergeCell ref="Y29:AA29"/>
    <mergeCell ref="C22:G23"/>
    <mergeCell ref="A28:B29"/>
    <mergeCell ref="A26:B27"/>
    <mergeCell ref="C26:G27"/>
    <mergeCell ref="H26:K27"/>
    <mergeCell ref="L26:P27"/>
    <mergeCell ref="A24:B25"/>
    <mergeCell ref="C24:G25"/>
    <mergeCell ref="C28:G29"/>
    <mergeCell ref="H28:K29"/>
    <mergeCell ref="L28:P29"/>
    <mergeCell ref="Q28:U29"/>
    <mergeCell ref="V28:Y28"/>
    <mergeCell ref="AA28:AD28"/>
    <mergeCell ref="V29:W29"/>
    <mergeCell ref="AB35:AD35"/>
    <mergeCell ref="C30:G31"/>
    <mergeCell ref="H30:K31"/>
    <mergeCell ref="L30:P31"/>
    <mergeCell ref="Q32:U33"/>
    <mergeCell ref="V32:Y32"/>
    <mergeCell ref="AA32:AD32"/>
    <mergeCell ref="AB29:AD29"/>
    <mergeCell ref="V30:Y30"/>
    <mergeCell ref="AA30:AD30"/>
    <mergeCell ref="V43:W43"/>
    <mergeCell ref="Y43:AA43"/>
    <mergeCell ref="AB43:AD43"/>
    <mergeCell ref="V39:W39"/>
    <mergeCell ref="Y39:AA39"/>
    <mergeCell ref="AB39:AD39"/>
    <mergeCell ref="AY18:BE19"/>
    <mergeCell ref="BF18:BI19"/>
    <mergeCell ref="BJ18:CD19"/>
    <mergeCell ref="AY20:BE21"/>
    <mergeCell ref="BF20:BI21"/>
    <mergeCell ref="BJ20:CD21"/>
    <mergeCell ref="AH20:AR21"/>
    <mergeCell ref="AY40:BF41"/>
    <mergeCell ref="BG40:BN41"/>
    <mergeCell ref="BO40:BV41"/>
    <mergeCell ref="BW40:CD41"/>
    <mergeCell ref="AY26:BE27"/>
    <mergeCell ref="BF26:BI27"/>
    <mergeCell ref="BJ26:CD27"/>
    <mergeCell ref="AH24:AR25"/>
    <mergeCell ref="AH22:AR23"/>
    <mergeCell ref="BJ22:CD23"/>
    <mergeCell ref="AY24:BE25"/>
    <mergeCell ref="L40:P41"/>
    <mergeCell ref="Q40:U41"/>
    <mergeCell ref="V40:Y40"/>
    <mergeCell ref="AA40:AD40"/>
    <mergeCell ref="AE40:AG41"/>
    <mergeCell ref="V41:W41"/>
    <mergeCell ref="Y41:AA41"/>
    <mergeCell ref="AB41:AD41"/>
    <mergeCell ref="H22:K23"/>
    <mergeCell ref="L22:P23"/>
    <mergeCell ref="Q22:U23"/>
    <mergeCell ref="V22:Y22"/>
    <mergeCell ref="AA22:AD22"/>
    <mergeCell ref="AE22:AG23"/>
    <mergeCell ref="V23:W23"/>
    <mergeCell ref="Y23:AA23"/>
    <mergeCell ref="AB23:AD23"/>
    <mergeCell ref="V25:W25"/>
    <mergeCell ref="Y25:AA25"/>
    <mergeCell ref="AB25:AD25"/>
    <mergeCell ref="H24:K25"/>
    <mergeCell ref="V27:W27"/>
    <mergeCell ref="Y27:AA27"/>
    <mergeCell ref="AB27:AD27"/>
    <mergeCell ref="AW8:BF8"/>
    <mergeCell ref="AY13:BE13"/>
    <mergeCell ref="BF13:BI13"/>
    <mergeCell ref="BJ13:CD13"/>
    <mergeCell ref="AY14:BE15"/>
    <mergeCell ref="BF14:BI15"/>
    <mergeCell ref="BJ14:CD15"/>
    <mergeCell ref="AY16:BE17"/>
    <mergeCell ref="BF16:BI17"/>
    <mergeCell ref="BJ16:CD17"/>
    <mergeCell ref="BF24:BI25"/>
    <mergeCell ref="BJ24:CD25"/>
    <mergeCell ref="AY22:BE23"/>
    <mergeCell ref="BF22:BI23"/>
    <mergeCell ref="AH36:AR37"/>
    <mergeCell ref="AH34:AR35"/>
    <mergeCell ref="AH32:AR33"/>
    <mergeCell ref="AH30:AR31"/>
    <mergeCell ref="AH28:AR29"/>
    <mergeCell ref="AH26:AR27"/>
    <mergeCell ref="AS30:AV31"/>
    <mergeCell ref="AY28:CD33"/>
    <mergeCell ref="AS28:AV29"/>
    <mergeCell ref="AS26:AV27"/>
    <mergeCell ref="AS24:AV25"/>
  </mergeCells>
  <phoneticPr fontId="14" type="noConversion"/>
  <dataValidations count="2">
    <dataValidation type="list" allowBlank="1" showInputMessage="1" prompt="직급 기재" sqref="AS14:AV43">
      <formula1>"연구책임자, 공동연구원, 학생연구원, 연구보조원"</formula1>
    </dataValidation>
    <dataValidation type="list" errorStyle="information" allowBlank="1" showInputMessage="1" showErrorMessage="1" error="단가 수기로 입력 가능" sqref="L14:P43">
      <formula1>INDIRECT(H14)</formula1>
    </dataValidation>
  </dataValidations>
  <printOptions horizontalCentered="1"/>
  <pageMargins left="0.19685039370078741" right="0.19685039370078741" top="0.78740157480314965" bottom="0.39370078740157483" header="0.39370078740157483" footer="0.19685039370078741"/>
  <pageSetup paperSize="9" scale="90" orientation="portrait" errors="blank" r:id="rId1"/>
  <headerFooter alignWithMargins="0">
    <oddFooter>&amp;C&amp;"맑은 고딕,보통"&amp;9&amp;P / &amp;N</oddFooter>
  </headerFooter>
  <rowBreaks count="1" manualBreakCount="1">
    <brk id="52" max="47" man="1"/>
  </rowBreaks>
  <colBreaks count="1" manualBreakCount="1">
    <brk id="48" max="1048575" man="1"/>
  </colBreaks>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목록에 없는 직급 입력 가능">
          <x14:formula1>
            <xm:f>인건비지급단가!$B$6:$O$6</xm:f>
          </x14:formula1>
          <xm:sqref>H14:K43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CI86"/>
  <sheetViews>
    <sheetView topLeftCell="A6" zoomScale="95" zoomScaleNormal="95" workbookViewId="0">
      <selection activeCell="A17" sqref="A17:B17"/>
    </sheetView>
  </sheetViews>
  <sheetFormatPr defaultColWidth="1.77734375" defaultRowHeight="18" customHeight="1"/>
  <cols>
    <col min="1" max="1" width="1.77734375" style="12" customWidth="1"/>
    <col min="2" max="4" width="1.77734375" style="12"/>
    <col min="5" max="6" width="1.77734375" style="12" customWidth="1"/>
    <col min="7" max="8" width="1.77734375" style="238" customWidth="1"/>
    <col min="9" max="12" width="1.77734375" style="12" customWidth="1"/>
    <col min="13" max="16" width="1.77734375" style="12"/>
    <col min="17" max="17" width="1.77734375" style="238"/>
    <col min="18" max="19" width="1.77734375" style="12"/>
    <col min="20" max="32" width="1.77734375" style="12" customWidth="1"/>
    <col min="33" max="43" width="1.77734375" style="12"/>
    <col min="44" max="44" width="1.77734375" style="238"/>
    <col min="45" max="51" width="1.77734375" style="12"/>
    <col min="52" max="52" width="1.77734375" style="55"/>
    <col min="53" max="81" width="2.33203125" style="281" customWidth="1"/>
    <col min="82" max="84" width="2.33203125" style="280" customWidth="1"/>
    <col min="85" max="85" width="1.77734375" style="280"/>
    <col min="86" max="16384" width="1.77734375" style="12"/>
  </cols>
  <sheetData>
    <row r="1" spans="1:87" s="189" customFormat="1" ht="15" hidden="1" customHeight="1" thickBot="1">
      <c r="E1" s="18"/>
      <c r="G1" s="237"/>
      <c r="H1" s="237"/>
      <c r="Q1" s="237"/>
      <c r="T1" s="18"/>
      <c r="U1" s="18"/>
      <c r="AG1" s="18"/>
      <c r="AH1" s="18"/>
      <c r="AI1" s="186"/>
      <c r="AJ1" s="186"/>
      <c r="AK1" s="1518" t="s">
        <v>72</v>
      </c>
      <c r="AL1" s="1519"/>
      <c r="AM1" s="1520"/>
      <c r="AN1" s="1518" t="s">
        <v>22</v>
      </c>
      <c r="AO1" s="1519"/>
      <c r="AP1" s="1520"/>
      <c r="AQ1" s="1519"/>
      <c r="AR1" s="1519"/>
      <c r="AS1" s="1520"/>
      <c r="AT1" s="1518" t="s">
        <v>533</v>
      </c>
      <c r="AU1" s="1519"/>
      <c r="AV1" s="1520"/>
      <c r="AZ1" s="91"/>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row>
    <row r="2" spans="1:87" s="189" customFormat="1" ht="15" hidden="1" customHeight="1" thickTop="1">
      <c r="E2" s="18"/>
      <c r="G2" s="237"/>
      <c r="H2" s="237"/>
      <c r="Q2" s="237"/>
      <c r="T2" s="18"/>
      <c r="U2" s="18"/>
      <c r="AG2" s="18"/>
      <c r="AH2" s="18"/>
      <c r="AI2" s="186"/>
      <c r="AJ2" s="186"/>
      <c r="AK2" s="1521"/>
      <c r="AL2" s="1522"/>
      <c r="AM2" s="1523"/>
      <c r="AN2" s="1521"/>
      <c r="AO2" s="1522"/>
      <c r="AP2" s="1523"/>
      <c r="AQ2" s="1522"/>
      <c r="AR2" s="1522"/>
      <c r="AS2" s="1523"/>
      <c r="AT2" s="1521"/>
      <c r="AU2" s="1522"/>
      <c r="AV2" s="1606"/>
      <c r="AZ2" s="91"/>
      <c r="BA2" s="360"/>
      <c r="BB2" s="360"/>
      <c r="BC2" s="360"/>
      <c r="BD2" s="360"/>
      <c r="BE2" s="360"/>
      <c r="BF2" s="360"/>
      <c r="BG2" s="360"/>
      <c r="BH2" s="360"/>
      <c r="BI2" s="360"/>
      <c r="BJ2" s="360"/>
      <c r="BK2" s="360"/>
      <c r="BL2" s="360"/>
      <c r="BM2" s="360"/>
      <c r="BN2" s="360"/>
      <c r="BO2" s="360"/>
      <c r="BP2" s="360"/>
      <c r="BQ2" s="360"/>
      <c r="BR2" s="360"/>
      <c r="BS2" s="360"/>
      <c r="BT2" s="360"/>
      <c r="BU2" s="360"/>
      <c r="BV2" s="360"/>
      <c r="BW2" s="360"/>
      <c r="BX2" s="360"/>
      <c r="BY2" s="360"/>
      <c r="BZ2" s="360"/>
      <c r="CA2" s="360"/>
      <c r="CB2" s="360"/>
      <c r="CC2" s="360"/>
      <c r="CD2" s="360"/>
      <c r="CE2" s="360"/>
      <c r="CF2" s="360"/>
      <c r="CG2" s="360"/>
    </row>
    <row r="3" spans="1:87" s="189" customFormat="1" ht="15" hidden="1" customHeight="1">
      <c r="E3" s="18"/>
      <c r="G3" s="237"/>
      <c r="H3" s="237"/>
      <c r="Q3" s="237"/>
      <c r="T3" s="18"/>
      <c r="U3" s="18"/>
      <c r="AG3" s="18"/>
      <c r="AH3" s="18"/>
      <c r="AI3" s="186"/>
      <c r="AJ3" s="186"/>
      <c r="AK3" s="1524"/>
      <c r="AL3" s="1525"/>
      <c r="AM3" s="1526"/>
      <c r="AN3" s="1445" t="s">
        <v>73</v>
      </c>
      <c r="AO3" s="1446"/>
      <c r="AP3" s="1447"/>
      <c r="AQ3" s="1525"/>
      <c r="AR3" s="1525"/>
      <c r="AS3" s="1526"/>
      <c r="AT3" s="1524"/>
      <c r="AU3" s="1531"/>
      <c r="AV3" s="1607"/>
      <c r="AZ3" s="91"/>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row>
    <row r="4" spans="1:87" s="189" customFormat="1" ht="15" hidden="1" customHeight="1">
      <c r="E4" s="18"/>
      <c r="G4" s="237"/>
      <c r="H4" s="237"/>
      <c r="Q4" s="237"/>
      <c r="T4" s="18"/>
      <c r="U4" s="18"/>
      <c r="AG4" s="18"/>
      <c r="AH4" s="18"/>
      <c r="AI4" s="186"/>
      <c r="AJ4" s="186"/>
      <c r="AK4" s="1527"/>
      <c r="AL4" s="1528"/>
      <c r="AM4" s="1529"/>
      <c r="AN4" s="1532"/>
      <c r="AO4" s="1528"/>
      <c r="AP4" s="1529"/>
      <c r="AQ4" s="1528"/>
      <c r="AR4" s="1605"/>
      <c r="AS4" s="1529"/>
      <c r="AT4" s="1527"/>
      <c r="AU4" s="1528"/>
      <c r="AV4" s="1608"/>
      <c r="AZ4" s="91"/>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row>
    <row r="5" spans="1:87" s="189" customFormat="1" ht="9.9499999999999993" hidden="1" customHeight="1">
      <c r="G5" s="237"/>
      <c r="H5" s="237"/>
      <c r="Q5" s="237"/>
      <c r="AR5" s="237"/>
      <c r="AZ5" s="91"/>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row>
    <row r="6" spans="1:87" s="20" customFormat="1" ht="31.5">
      <c r="A6" s="1311" t="s">
        <v>1346</v>
      </c>
      <c r="B6" s="1311"/>
      <c r="C6" s="1311"/>
      <c r="D6" s="1311"/>
      <c r="E6" s="1311"/>
      <c r="F6" s="1311"/>
      <c r="G6" s="1311"/>
      <c r="H6" s="1311"/>
      <c r="I6" s="1311"/>
      <c r="J6" s="1311"/>
      <c r="K6" s="1311"/>
      <c r="L6" s="1311"/>
      <c r="M6" s="1311"/>
      <c r="N6" s="1311"/>
      <c r="O6" s="1311"/>
      <c r="P6" s="1311"/>
      <c r="Q6" s="1311"/>
      <c r="R6" s="1311"/>
      <c r="S6" s="1311"/>
      <c r="T6" s="1311"/>
      <c r="U6" s="1311"/>
      <c r="V6" s="1311"/>
      <c r="W6" s="1311"/>
      <c r="X6" s="1311"/>
      <c r="Y6" s="1311"/>
      <c r="Z6" s="1311"/>
      <c r="AA6" s="1311"/>
      <c r="AB6" s="1311"/>
      <c r="AC6" s="1311"/>
      <c r="AD6" s="1311"/>
      <c r="AE6" s="1311"/>
      <c r="AF6" s="1311"/>
      <c r="AG6" s="1311"/>
      <c r="AH6" s="1311"/>
      <c r="AI6" s="1311"/>
      <c r="AJ6" s="1311"/>
      <c r="AK6" s="1311"/>
      <c r="AL6" s="1311"/>
      <c r="AM6" s="1311"/>
      <c r="AN6" s="1311"/>
      <c r="AO6" s="1311"/>
      <c r="AP6" s="1311"/>
      <c r="AQ6" s="1311"/>
      <c r="AR6" s="1311"/>
      <c r="AS6" s="1311"/>
      <c r="AT6" s="1311"/>
      <c r="AU6" s="1311"/>
      <c r="AV6" s="1311"/>
      <c r="AW6" s="1311"/>
      <c r="AX6" s="1311"/>
      <c r="AY6" s="1311"/>
      <c r="AZ6" s="92"/>
    </row>
    <row r="7" spans="1:87" ht="13.5">
      <c r="A7" s="1609" t="s">
        <v>1360</v>
      </c>
      <c r="B7" s="1610"/>
      <c r="C7" s="1610"/>
      <c r="D7" s="1610"/>
      <c r="E7" s="1610"/>
      <c r="F7" s="1610"/>
      <c r="G7" s="1610"/>
      <c r="H7" s="1610"/>
      <c r="I7" s="1610"/>
      <c r="J7" s="1610"/>
      <c r="K7" s="1610"/>
      <c r="L7" s="1610"/>
      <c r="M7" s="1610"/>
      <c r="N7" s="1610"/>
      <c r="O7" s="1610"/>
      <c r="P7" s="1610"/>
      <c r="Q7" s="1610"/>
      <c r="R7" s="1610"/>
      <c r="S7" s="1610"/>
      <c r="T7" s="1610"/>
      <c r="U7" s="1610"/>
      <c r="V7" s="1610"/>
      <c r="W7" s="1610"/>
      <c r="X7" s="1610"/>
      <c r="Y7" s="1610"/>
      <c r="Z7" s="1610"/>
      <c r="AA7" s="1610"/>
      <c r="AB7" s="1610"/>
      <c r="AC7" s="1610"/>
      <c r="AD7" s="1610"/>
      <c r="AE7" s="1610"/>
      <c r="AF7" s="1610"/>
      <c r="AG7" s="1610"/>
      <c r="AH7" s="1610"/>
      <c r="AI7" s="1610"/>
      <c r="AJ7" s="1610"/>
      <c r="AK7" s="1610"/>
      <c r="AL7" s="1610"/>
      <c r="AM7" s="1610"/>
      <c r="AN7" s="1610"/>
      <c r="AO7" s="1610"/>
      <c r="AP7" s="1610"/>
      <c r="AQ7" s="1610"/>
      <c r="AR7" s="1610"/>
      <c r="AS7" s="1610"/>
      <c r="AT7" s="1610"/>
      <c r="AU7" s="1610"/>
      <c r="AV7" s="161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row>
    <row r="8" spans="1:87" s="182" customFormat="1" ht="18" customHeight="1">
      <c r="A8" s="1287" t="s">
        <v>81</v>
      </c>
      <c r="B8" s="1287"/>
      <c r="C8" s="1287"/>
      <c r="D8" s="1287"/>
      <c r="E8" s="1287"/>
      <c r="F8" s="1287"/>
      <c r="G8" s="1287"/>
      <c r="H8" s="1287"/>
      <c r="I8" s="1287">
        <f>'1'!H3</f>
        <v>0</v>
      </c>
      <c r="J8" s="1287"/>
      <c r="K8" s="1287"/>
      <c r="L8" s="1287"/>
      <c r="M8" s="1287"/>
      <c r="N8" s="1287"/>
      <c r="O8" s="1287"/>
      <c r="P8" s="1287"/>
      <c r="Q8" s="1287"/>
      <c r="R8" s="1287"/>
      <c r="S8" s="1287"/>
      <c r="T8" s="1287"/>
      <c r="U8" s="1287"/>
      <c r="V8" s="1287"/>
      <c r="W8" s="1287"/>
      <c r="X8" s="1287"/>
      <c r="Y8" s="1287" t="s">
        <v>775</v>
      </c>
      <c r="Z8" s="1287"/>
      <c r="AA8" s="1287"/>
      <c r="AB8" s="1287"/>
      <c r="AC8" s="1287"/>
      <c r="AD8" s="1287"/>
      <c r="AE8" s="1287">
        <f>'1'!$AC$3</f>
        <v>0</v>
      </c>
      <c r="AF8" s="1287"/>
      <c r="AG8" s="1287"/>
      <c r="AH8" s="1287"/>
      <c r="AI8" s="1287"/>
      <c r="AJ8" s="1287"/>
      <c r="AK8" s="1287"/>
      <c r="AL8" s="1287" t="s">
        <v>27</v>
      </c>
      <c r="AM8" s="1327"/>
      <c r="AN8" s="1327"/>
      <c r="AO8" s="1327"/>
      <c r="AP8" s="1327"/>
      <c r="AQ8" s="297" t="s">
        <v>80</v>
      </c>
      <c r="AR8" s="1328">
        <f>'1'!$AP$3</f>
        <v>0</v>
      </c>
      <c r="AS8" s="1328"/>
      <c r="AT8" s="1328"/>
      <c r="AU8" s="1328"/>
      <c r="AV8" s="1328"/>
      <c r="AW8" s="1328"/>
      <c r="AX8" s="1328"/>
      <c r="AY8" s="1328"/>
      <c r="AZ8" s="1468"/>
      <c r="BA8" s="1468"/>
      <c r="BB8" s="1468"/>
      <c r="BC8" s="1468"/>
      <c r="BD8" s="1468"/>
      <c r="BE8" s="1468"/>
      <c r="BF8" s="1468"/>
      <c r="BG8" s="1468"/>
      <c r="BH8" s="1468"/>
      <c r="BI8" s="1468"/>
      <c r="BJ8" s="86"/>
      <c r="BK8" s="86"/>
      <c r="BL8" s="86"/>
      <c r="BM8" s="86"/>
      <c r="BN8" s="86"/>
      <c r="BO8" s="86"/>
      <c r="BP8" s="86"/>
      <c r="BQ8" s="86"/>
      <c r="BR8" s="86"/>
      <c r="BS8" s="86"/>
      <c r="BT8" s="86"/>
      <c r="BU8" s="86"/>
      <c r="BV8" s="86"/>
      <c r="BW8" s="86"/>
      <c r="BX8" s="86"/>
      <c r="BY8" s="86"/>
      <c r="BZ8" s="86"/>
      <c r="CA8" s="86"/>
      <c r="CB8" s="86"/>
      <c r="CC8" s="86"/>
      <c r="CD8" s="86"/>
      <c r="CE8" s="86"/>
      <c r="CF8" s="86"/>
      <c r="CG8" s="86"/>
    </row>
    <row r="9" spans="1:87" s="182" customFormat="1" ht="18" customHeight="1">
      <c r="A9" s="1287" t="s">
        <v>82</v>
      </c>
      <c r="B9" s="1287"/>
      <c r="C9" s="1287"/>
      <c r="D9" s="1287"/>
      <c r="E9" s="1287"/>
      <c r="F9" s="1287"/>
      <c r="G9" s="1287"/>
      <c r="H9" s="1287"/>
      <c r="I9" s="1287">
        <f>'1'!$H$4</f>
        <v>0</v>
      </c>
      <c r="J9" s="1287"/>
      <c r="K9" s="1287"/>
      <c r="L9" s="1287"/>
      <c r="M9" s="1287"/>
      <c r="N9" s="1287"/>
      <c r="O9" s="1287"/>
      <c r="P9" s="1287"/>
      <c r="Q9" s="1287"/>
      <c r="R9" s="1287"/>
      <c r="S9" s="1287"/>
      <c r="T9" s="1287"/>
      <c r="U9" s="1287"/>
      <c r="V9" s="1287"/>
      <c r="W9" s="1287"/>
      <c r="X9" s="1287"/>
      <c r="Y9" s="1287" t="s">
        <v>83</v>
      </c>
      <c r="Z9" s="1287"/>
      <c r="AA9" s="1287"/>
      <c r="AB9" s="1287"/>
      <c r="AC9" s="1287"/>
      <c r="AD9" s="1287"/>
      <c r="AE9" s="1287">
        <f>'1'!$AC$4</f>
        <v>0</v>
      </c>
      <c r="AF9" s="1287"/>
      <c r="AG9" s="1287"/>
      <c r="AH9" s="1287"/>
      <c r="AI9" s="1287"/>
      <c r="AJ9" s="1287"/>
      <c r="AK9" s="1287"/>
      <c r="AL9" s="1327"/>
      <c r="AM9" s="1327"/>
      <c r="AN9" s="1327"/>
      <c r="AO9" s="1327"/>
      <c r="AP9" s="1327"/>
      <c r="AQ9" s="1327"/>
      <c r="AR9" s="1327"/>
      <c r="AS9" s="1327"/>
      <c r="AT9" s="1327"/>
      <c r="AU9" s="1327"/>
      <c r="AV9" s="1327"/>
      <c r="AW9" s="1327"/>
      <c r="AX9" s="1327"/>
      <c r="AY9" s="1327"/>
      <c r="AZ9" s="411"/>
      <c r="BA9" s="411"/>
      <c r="BB9" s="411"/>
      <c r="BC9" s="411"/>
      <c r="BD9" s="411"/>
      <c r="BE9" s="411"/>
      <c r="BF9" s="411"/>
      <c r="BG9" s="411"/>
      <c r="BH9" s="411"/>
      <c r="BI9" s="411"/>
      <c r="BJ9" s="86"/>
      <c r="BK9" s="86"/>
      <c r="BL9" s="86"/>
      <c r="BM9" s="86"/>
      <c r="BN9" s="86"/>
      <c r="BO9" s="86"/>
      <c r="BP9" s="86"/>
      <c r="BQ9" s="86"/>
      <c r="BR9" s="86"/>
      <c r="BS9" s="86"/>
      <c r="BT9" s="86"/>
      <c r="BU9" s="86"/>
      <c r="BV9" s="86"/>
      <c r="BW9" s="86"/>
      <c r="BX9" s="86"/>
      <c r="BY9" s="86"/>
      <c r="BZ9" s="86"/>
      <c r="CA9" s="86"/>
      <c r="CB9" s="86"/>
      <c r="CC9" s="86"/>
      <c r="CD9" s="86"/>
      <c r="CE9" s="86"/>
      <c r="CF9" s="86"/>
      <c r="CG9" s="86"/>
      <c r="CH9" s="381"/>
      <c r="CI9" s="381"/>
    </row>
    <row r="10" spans="1:87" s="182" customFormat="1" ht="18" customHeight="1">
      <c r="A10" s="1287" t="s">
        <v>79</v>
      </c>
      <c r="B10" s="1287"/>
      <c r="C10" s="1287"/>
      <c r="D10" s="1287"/>
      <c r="E10" s="1287"/>
      <c r="F10" s="1287"/>
      <c r="G10" s="1287"/>
      <c r="H10" s="1287"/>
      <c r="I10" s="1287">
        <f>'1'!$H$5</f>
        <v>0</v>
      </c>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411"/>
      <c r="BA10" s="411"/>
      <c r="BB10" s="411"/>
      <c r="BC10" s="411"/>
      <c r="BD10" s="411"/>
      <c r="BE10" s="411"/>
      <c r="BF10" s="411"/>
      <c r="BG10" s="411"/>
      <c r="BH10" s="411"/>
      <c r="BI10" s="411"/>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381"/>
      <c r="CI10" s="381"/>
    </row>
    <row r="11" spans="1:87" s="184" customFormat="1" ht="12.95" customHeight="1">
      <c r="A11" s="183"/>
      <c r="B11" s="183"/>
      <c r="C11" s="196"/>
      <c r="D11" s="196"/>
      <c r="E11" s="196"/>
      <c r="F11" s="196"/>
      <c r="G11" s="196"/>
      <c r="H11" s="196"/>
      <c r="I11" s="196"/>
      <c r="J11" s="196"/>
      <c r="K11" s="196"/>
      <c r="L11" s="183"/>
      <c r="M11" s="183"/>
      <c r="N11" s="183"/>
      <c r="O11" s="183"/>
      <c r="P11" s="196"/>
      <c r="Q11" s="196"/>
      <c r="R11" s="196"/>
      <c r="S11" s="196"/>
      <c r="T11" s="196"/>
      <c r="U11" s="196"/>
      <c r="V11" s="196"/>
      <c r="W11" s="196"/>
      <c r="X11" s="196"/>
      <c r="Y11" s="196"/>
      <c r="Z11" s="196"/>
      <c r="AA11" s="196"/>
      <c r="AB11" s="196"/>
      <c r="AC11" s="196"/>
      <c r="AD11" s="183"/>
      <c r="AE11" s="196"/>
      <c r="AF11" s="196"/>
      <c r="AG11" s="196"/>
      <c r="AH11" s="196"/>
      <c r="AI11" s="196"/>
      <c r="AJ11" s="196"/>
      <c r="AK11" s="196"/>
      <c r="AL11" s="196"/>
      <c r="AM11" s="196"/>
      <c r="AN11" s="196"/>
      <c r="AO11" s="196"/>
      <c r="AP11" s="196"/>
      <c r="AQ11" s="196"/>
      <c r="AR11" s="196"/>
      <c r="AS11" s="196"/>
      <c r="AT11" s="196"/>
      <c r="AU11" s="196"/>
      <c r="AV11" s="196"/>
      <c r="AZ11" s="411"/>
      <c r="BA11" s="411"/>
      <c r="BB11" s="411"/>
      <c r="BC11" s="411"/>
      <c r="BD11" s="411"/>
      <c r="BE11" s="411"/>
      <c r="BF11" s="411"/>
      <c r="BG11" s="411"/>
      <c r="BH11" s="411"/>
      <c r="BI11" s="411"/>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381"/>
      <c r="CI11" s="381"/>
    </row>
    <row r="12" spans="1:87" s="184" customFormat="1" ht="15" customHeight="1">
      <c r="A12" s="1276" t="s">
        <v>46</v>
      </c>
      <c r="B12" s="1276"/>
      <c r="C12" s="1276"/>
      <c r="D12" s="1276"/>
      <c r="E12" s="1276"/>
      <c r="F12" s="1276"/>
      <c r="G12" s="1276"/>
      <c r="H12" s="1276"/>
      <c r="I12" s="1276"/>
      <c r="J12" s="1276"/>
      <c r="K12" s="1276"/>
      <c r="L12" s="1276"/>
      <c r="M12" s="1276"/>
      <c r="N12" s="1276"/>
      <c r="O12" s="1276"/>
      <c r="P12" s="1276"/>
      <c r="Q12" s="1276"/>
      <c r="R12" s="1276"/>
      <c r="S12" s="1276"/>
      <c r="T12" s="1276"/>
      <c r="U12" s="185"/>
      <c r="W12" s="187"/>
      <c r="X12" s="187"/>
      <c r="Y12" s="187"/>
      <c r="Z12" s="187"/>
      <c r="AJ12" s="187"/>
      <c r="AK12" s="187"/>
      <c r="AL12" s="187"/>
      <c r="AM12" s="187"/>
      <c r="AN12" s="187"/>
      <c r="AO12" s="187"/>
      <c r="AP12" s="191"/>
      <c r="AR12" s="236"/>
      <c r="AZ12" s="411"/>
      <c r="BA12" s="411"/>
      <c r="BB12" s="411"/>
      <c r="BC12" s="411"/>
      <c r="BD12" s="411"/>
      <c r="BE12" s="411"/>
      <c r="BF12" s="411"/>
      <c r="BG12" s="411"/>
      <c r="BH12" s="411"/>
      <c r="BI12" s="411"/>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381"/>
      <c r="CI12" s="381"/>
    </row>
    <row r="13" spans="1:87" s="184" customFormat="1" ht="20.100000000000001" customHeight="1">
      <c r="A13" s="185"/>
      <c r="B13" s="1598" t="s">
        <v>2006</v>
      </c>
      <c r="C13" s="1599"/>
      <c r="D13" s="1599"/>
      <c r="E13" s="1599"/>
      <c r="F13" s="1599"/>
      <c r="G13" s="1599"/>
      <c r="H13" s="1599"/>
      <c r="I13" s="1599"/>
      <c r="J13" s="1599"/>
      <c r="K13" s="1599"/>
      <c r="L13" s="1599"/>
      <c r="M13" s="1599"/>
      <c r="N13" s="1599"/>
      <c r="O13" s="1599"/>
      <c r="P13" s="1599"/>
      <c r="Q13" s="1599"/>
      <c r="R13" s="1599"/>
      <c r="S13" s="1599"/>
      <c r="T13" s="1599"/>
      <c r="U13" s="1599"/>
      <c r="V13" s="1599"/>
      <c r="W13" s="1599"/>
      <c r="X13" s="1599"/>
      <c r="Y13" s="1599"/>
      <c r="Z13" s="1599"/>
      <c r="AA13" s="1599"/>
      <c r="AB13" s="1599"/>
      <c r="AC13" s="1599"/>
      <c r="AD13" s="1599"/>
      <c r="AE13" s="1599"/>
      <c r="AF13" s="1599"/>
      <c r="AG13" s="1599"/>
      <c r="AH13" s="1599"/>
      <c r="AI13" s="1599"/>
      <c r="AJ13" s="1599"/>
      <c r="AK13" s="1599"/>
      <c r="AL13" s="1599"/>
      <c r="AM13" s="1599"/>
      <c r="AN13" s="1599"/>
      <c r="AO13" s="1599"/>
      <c r="AP13" s="1599"/>
      <c r="AQ13" s="1599"/>
      <c r="AR13" s="1599"/>
      <c r="AS13" s="1599"/>
      <c r="AT13" s="1599"/>
      <c r="AU13" s="1599"/>
      <c r="AV13" s="1599"/>
      <c r="AW13" s="1599"/>
      <c r="AX13" s="1600"/>
      <c r="AZ13" s="411"/>
      <c r="BA13" s="411"/>
      <c r="BB13" s="411"/>
      <c r="BC13" s="411"/>
      <c r="BD13" s="411"/>
      <c r="BE13" s="411"/>
      <c r="BF13" s="411"/>
      <c r="BG13" s="411"/>
      <c r="BH13" s="411"/>
      <c r="BI13" s="411"/>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381"/>
      <c r="CI13" s="381"/>
    </row>
    <row r="14" spans="1:87" s="184" customFormat="1" ht="20.100000000000001" customHeight="1">
      <c r="A14" s="181"/>
      <c r="B14" s="1601"/>
      <c r="C14" s="1602"/>
      <c r="D14" s="1602"/>
      <c r="E14" s="1602"/>
      <c r="F14" s="1602"/>
      <c r="G14" s="1603"/>
      <c r="H14" s="1603"/>
      <c r="I14" s="1602"/>
      <c r="J14" s="1602"/>
      <c r="K14" s="1602"/>
      <c r="L14" s="1602"/>
      <c r="M14" s="1602"/>
      <c r="N14" s="1602"/>
      <c r="O14" s="1602"/>
      <c r="P14" s="1602"/>
      <c r="Q14" s="1603"/>
      <c r="R14" s="1602"/>
      <c r="S14" s="1602"/>
      <c r="T14" s="1602"/>
      <c r="U14" s="1602"/>
      <c r="V14" s="1602"/>
      <c r="W14" s="1602"/>
      <c r="X14" s="1602"/>
      <c r="Y14" s="1602"/>
      <c r="Z14" s="1602"/>
      <c r="AA14" s="1602"/>
      <c r="AB14" s="1602"/>
      <c r="AC14" s="1602"/>
      <c r="AD14" s="1602"/>
      <c r="AE14" s="1602"/>
      <c r="AF14" s="1602"/>
      <c r="AG14" s="1602"/>
      <c r="AH14" s="1602"/>
      <c r="AI14" s="1602"/>
      <c r="AJ14" s="1602"/>
      <c r="AK14" s="1602"/>
      <c r="AL14" s="1602"/>
      <c r="AM14" s="1602"/>
      <c r="AN14" s="1602"/>
      <c r="AO14" s="1602"/>
      <c r="AP14" s="1602"/>
      <c r="AQ14" s="1602"/>
      <c r="AR14" s="1603"/>
      <c r="AS14" s="1602"/>
      <c r="AT14" s="1602"/>
      <c r="AU14" s="1602"/>
      <c r="AV14" s="1602"/>
      <c r="AW14" s="1602"/>
      <c r="AX14" s="1604"/>
      <c r="AZ14" s="411"/>
      <c r="BA14" s="411"/>
      <c r="BB14" s="411"/>
      <c r="BC14" s="411"/>
      <c r="BD14" s="411"/>
      <c r="BE14" s="411"/>
      <c r="BF14" s="411"/>
      <c r="BG14" s="411"/>
      <c r="BH14" s="411"/>
      <c r="BI14" s="411"/>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381"/>
      <c r="CI14" s="381"/>
    </row>
    <row r="15" spans="1:87" s="189" customFormat="1" ht="12.95" customHeight="1">
      <c r="G15" s="237"/>
      <c r="H15" s="237"/>
      <c r="Q15" s="237"/>
      <c r="AR15" s="237"/>
      <c r="AZ15" s="411"/>
      <c r="BA15" s="1612" t="s">
        <v>1245</v>
      </c>
      <c r="BB15" s="1612"/>
      <c r="BC15" s="1612"/>
      <c r="BD15" s="1612"/>
      <c r="BE15" s="1612"/>
      <c r="BF15" s="1612"/>
      <c r="BG15" s="1612"/>
      <c r="BH15" s="1612"/>
      <c r="BI15" s="1612"/>
      <c r="BJ15" s="1612"/>
      <c r="BK15" s="1612"/>
      <c r="BL15" s="1612"/>
      <c r="BM15" s="1612"/>
      <c r="BN15" s="1612"/>
      <c r="BO15" s="1612"/>
      <c r="BP15" s="1612"/>
      <c r="BQ15" s="1612"/>
      <c r="BR15" s="1612"/>
      <c r="BS15" s="1612"/>
      <c r="BT15" s="1612"/>
      <c r="BU15" s="1612"/>
      <c r="BV15" s="1612"/>
      <c r="BW15" s="1612"/>
      <c r="BX15" s="1612"/>
      <c r="BY15" s="1612"/>
      <c r="BZ15" s="1612"/>
      <c r="CA15" s="1612"/>
      <c r="CB15" s="1612"/>
      <c r="CC15" s="1612"/>
      <c r="CD15" s="1612"/>
      <c r="CE15" s="1612"/>
      <c r="CF15" s="1612"/>
      <c r="CG15" s="86"/>
      <c r="CH15" s="381"/>
      <c r="CI15" s="381"/>
    </row>
    <row r="16" spans="1:87" s="184" customFormat="1" ht="12" customHeight="1">
      <c r="A16" s="1596" t="s">
        <v>44</v>
      </c>
      <c r="B16" s="1596"/>
      <c r="C16" s="1596"/>
      <c r="D16" s="1596"/>
      <c r="E16" s="1596"/>
      <c r="F16" s="1596"/>
      <c r="G16" s="1597"/>
      <c r="H16" s="1597"/>
      <c r="I16" s="1596"/>
      <c r="J16" s="1596"/>
      <c r="K16" s="1596"/>
      <c r="L16" s="1596"/>
      <c r="M16" s="1596"/>
      <c r="N16" s="1596"/>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Z16" s="411"/>
      <c r="BA16" s="1612"/>
      <c r="BB16" s="1612"/>
      <c r="BC16" s="1612"/>
      <c r="BD16" s="1612"/>
      <c r="BE16" s="1612"/>
      <c r="BF16" s="1612"/>
      <c r="BG16" s="1612"/>
      <c r="BH16" s="1612"/>
      <c r="BI16" s="1612"/>
      <c r="BJ16" s="1612"/>
      <c r="BK16" s="1612"/>
      <c r="BL16" s="1612"/>
      <c r="BM16" s="1612"/>
      <c r="BN16" s="1612"/>
      <c r="BO16" s="1612"/>
      <c r="BP16" s="1612"/>
      <c r="BQ16" s="1612"/>
      <c r="BR16" s="1612"/>
      <c r="BS16" s="1612"/>
      <c r="BT16" s="1612"/>
      <c r="BU16" s="1612"/>
      <c r="BV16" s="1612"/>
      <c r="BW16" s="1612"/>
      <c r="BX16" s="1612"/>
      <c r="BY16" s="1612"/>
      <c r="BZ16" s="1612"/>
      <c r="CA16" s="1612"/>
      <c r="CB16" s="1612"/>
      <c r="CC16" s="1612"/>
      <c r="CD16" s="1612"/>
      <c r="CE16" s="1612"/>
      <c r="CF16" s="1612"/>
      <c r="CG16" s="86"/>
      <c r="CH16" s="381"/>
      <c r="CI16" s="381"/>
    </row>
    <row r="17" spans="1:87" ht="27" customHeight="1">
      <c r="A17" s="1516" t="s">
        <v>50</v>
      </c>
      <c r="B17" s="1517"/>
      <c r="C17" s="1536" t="s">
        <v>291</v>
      </c>
      <c r="D17" s="1517"/>
      <c r="E17" s="1517"/>
      <c r="F17" s="1536" t="s">
        <v>293</v>
      </c>
      <c r="G17" s="1536"/>
      <c r="H17" s="1536"/>
      <c r="I17" s="1517"/>
      <c r="J17" s="1517"/>
      <c r="K17" s="1536" t="s">
        <v>54</v>
      </c>
      <c r="L17" s="1536"/>
      <c r="M17" s="1536"/>
      <c r="N17" s="1536"/>
      <c r="O17" s="1536" t="s">
        <v>534</v>
      </c>
      <c r="P17" s="1517"/>
      <c r="Q17" s="1517"/>
      <c r="R17" s="1517"/>
      <c r="S17" s="1517"/>
      <c r="T17" s="1517" t="s">
        <v>43</v>
      </c>
      <c r="U17" s="1517"/>
      <c r="V17" s="1517"/>
      <c r="W17" s="1517"/>
      <c r="X17" s="1517"/>
      <c r="Y17" s="1536" t="s">
        <v>501</v>
      </c>
      <c r="Z17" s="1517"/>
      <c r="AA17" s="1517"/>
      <c r="AB17" s="1517"/>
      <c r="AC17" s="1517"/>
      <c r="AD17" s="1517"/>
      <c r="AE17" s="1517"/>
      <c r="AF17" s="1517"/>
      <c r="AG17" s="1517"/>
      <c r="AH17" s="1536" t="s">
        <v>1340</v>
      </c>
      <c r="AI17" s="1517"/>
      <c r="AJ17" s="1517"/>
      <c r="AK17" s="1509" t="s">
        <v>14</v>
      </c>
      <c r="AL17" s="1510"/>
      <c r="AM17" s="1510"/>
      <c r="AN17" s="1510"/>
      <c r="AO17" s="1510"/>
      <c r="AP17" s="1510"/>
      <c r="AQ17" s="1510"/>
      <c r="AR17" s="1510"/>
      <c r="AS17" s="1510"/>
      <c r="AT17" s="1510"/>
      <c r="AU17" s="1511"/>
      <c r="AV17" s="1517" t="s">
        <v>10</v>
      </c>
      <c r="AW17" s="1517"/>
      <c r="AX17" s="1517"/>
      <c r="AY17" s="1583"/>
      <c r="AZ17" s="395"/>
      <c r="BA17" s="18" t="s">
        <v>1239</v>
      </c>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394"/>
      <c r="CH17" s="381"/>
      <c r="CI17" s="381"/>
    </row>
    <row r="18" spans="1:87" ht="13.5" customHeight="1">
      <c r="A18" s="1584">
        <v>1</v>
      </c>
      <c r="B18" s="1585"/>
      <c r="C18" s="1586"/>
      <c r="D18" s="1586"/>
      <c r="E18" s="1586"/>
      <c r="F18" s="1611"/>
      <c r="G18" s="1611"/>
      <c r="H18" s="1611"/>
      <c r="I18" s="1581"/>
      <c r="J18" s="1581"/>
      <c r="K18" s="1587"/>
      <c r="L18" s="1588"/>
      <c r="M18" s="1588"/>
      <c r="N18" s="1589"/>
      <c r="O18" s="1590" t="e">
        <f>HLOOKUP(K18,인건비지급단가!$B$6:$O$7,2,FALSE)</f>
        <v>#N/A</v>
      </c>
      <c r="P18" s="1591"/>
      <c r="Q18" s="1591"/>
      <c r="R18" s="1591"/>
      <c r="S18" s="1592"/>
      <c r="T18" s="1595"/>
      <c r="U18" s="1595"/>
      <c r="V18" s="1595"/>
      <c r="W18" s="1595"/>
      <c r="X18" s="1508"/>
      <c r="Y18" s="1475"/>
      <c r="Z18" s="1476"/>
      <c r="AA18" s="1476"/>
      <c r="AB18" s="1476"/>
      <c r="AC18" s="406" t="s">
        <v>51</v>
      </c>
      <c r="AD18" s="1476"/>
      <c r="AE18" s="1476"/>
      <c r="AF18" s="1476"/>
      <c r="AG18" s="1477"/>
      <c r="AH18" s="1537" t="e">
        <f t="shared" ref="AH18:AH26" si="0">ROUNDUP(T18/O18,4)</f>
        <v>#N/A</v>
      </c>
      <c r="AI18" s="1538"/>
      <c r="AJ18" s="1539"/>
      <c r="AK18" s="1512" t="e">
        <f>INDEX(연구실계좌번호,MATCH(F18,성명,0))</f>
        <v>#N/A</v>
      </c>
      <c r="AL18" s="1513"/>
      <c r="AM18" s="1513"/>
      <c r="AN18" s="1513"/>
      <c r="AO18" s="1513"/>
      <c r="AP18" s="1513"/>
      <c r="AQ18" s="1513"/>
      <c r="AR18" s="1513"/>
      <c r="AS18" s="1513"/>
      <c r="AT18" s="1513"/>
      <c r="AU18" s="1514"/>
      <c r="AV18" s="1581"/>
      <c r="AW18" s="1581"/>
      <c r="AX18" s="1581"/>
      <c r="AY18" s="1582"/>
      <c r="AZ18" s="396"/>
      <c r="BA18" s="1469" t="s">
        <v>1235</v>
      </c>
      <c r="BB18" s="1469"/>
      <c r="BC18" s="1469"/>
      <c r="BD18" s="1469"/>
      <c r="BE18" s="1469"/>
      <c r="BF18" s="1469"/>
      <c r="BG18" s="1469"/>
      <c r="BH18" s="1469" t="s">
        <v>1236</v>
      </c>
      <c r="BI18" s="1469"/>
      <c r="BJ18" s="1469"/>
      <c r="BK18" s="1469"/>
      <c r="BL18" s="1469" t="s">
        <v>1237</v>
      </c>
      <c r="BM18" s="1469"/>
      <c r="BN18" s="1469"/>
      <c r="BO18" s="1469"/>
      <c r="BP18" s="1469"/>
      <c r="BQ18" s="1469"/>
      <c r="BR18" s="1469"/>
      <c r="BS18" s="1469"/>
      <c r="BT18" s="1469"/>
      <c r="BU18" s="1469"/>
      <c r="BV18" s="1469"/>
      <c r="BW18" s="1469"/>
      <c r="BX18" s="1469"/>
      <c r="BY18" s="1469"/>
      <c r="BZ18" s="1469"/>
      <c r="CA18" s="1469"/>
      <c r="CB18" s="1469"/>
      <c r="CC18" s="1469"/>
      <c r="CD18" s="1469"/>
      <c r="CE18" s="1469"/>
      <c r="CF18" s="1469"/>
      <c r="CG18" s="18"/>
      <c r="CH18" s="182"/>
      <c r="CI18" s="182"/>
    </row>
    <row r="19" spans="1:87" ht="13.5">
      <c r="A19" s="1578"/>
      <c r="B19" s="1579"/>
      <c r="C19" s="1580"/>
      <c r="D19" s="1580"/>
      <c r="E19" s="1580"/>
      <c r="F19" s="1576"/>
      <c r="G19" s="1576"/>
      <c r="H19" s="1576"/>
      <c r="I19" s="1576"/>
      <c r="J19" s="1576"/>
      <c r="K19" s="1486"/>
      <c r="L19" s="1487"/>
      <c r="M19" s="1487"/>
      <c r="N19" s="1488"/>
      <c r="O19" s="1472"/>
      <c r="P19" s="1473"/>
      <c r="Q19" s="1473"/>
      <c r="R19" s="1473"/>
      <c r="S19" s="1474"/>
      <c r="T19" s="1473"/>
      <c r="U19" s="1473"/>
      <c r="V19" s="1473"/>
      <c r="W19" s="1473"/>
      <c r="X19" s="1474"/>
      <c r="Y19" s="1481"/>
      <c r="Z19" s="1482"/>
      <c r="AA19" s="339" t="s">
        <v>777</v>
      </c>
      <c r="AB19" s="1483" t="e">
        <f>DATEDIF(EOMONTH(Y18,-1)-1,EOMONTH(AD18,0),"m")</f>
        <v>#NUM!</v>
      </c>
      <c r="AC19" s="1483"/>
      <c r="AD19" s="1483"/>
      <c r="AE19" s="1484" t="s">
        <v>290</v>
      </c>
      <c r="AF19" s="1484"/>
      <c r="AG19" s="1485"/>
      <c r="AH19" s="1478"/>
      <c r="AI19" s="1479"/>
      <c r="AJ19" s="1480"/>
      <c r="AK19" s="1457"/>
      <c r="AL19" s="1458"/>
      <c r="AM19" s="1458"/>
      <c r="AN19" s="1458"/>
      <c r="AO19" s="1458"/>
      <c r="AP19" s="1458"/>
      <c r="AQ19" s="1458"/>
      <c r="AR19" s="1458"/>
      <c r="AS19" s="1458"/>
      <c r="AT19" s="1458"/>
      <c r="AU19" s="1459"/>
      <c r="AV19" s="1576"/>
      <c r="AW19" s="1576"/>
      <c r="AX19" s="1576"/>
      <c r="AY19" s="1577"/>
      <c r="AZ19" s="18"/>
      <c r="BA19" s="1470" t="s">
        <v>1228</v>
      </c>
      <c r="BB19" s="1470"/>
      <c r="BC19" s="1470"/>
      <c r="BD19" s="1470"/>
      <c r="BE19" s="1470"/>
      <c r="BF19" s="1470"/>
      <c r="BG19" s="1470"/>
      <c r="BH19" s="1471">
        <v>9200000</v>
      </c>
      <c r="BI19" s="1471"/>
      <c r="BJ19" s="1471"/>
      <c r="BK19" s="1471"/>
      <c r="BL19" s="1452"/>
      <c r="BM19" s="1452"/>
      <c r="BN19" s="1452"/>
      <c r="BO19" s="1452"/>
      <c r="BP19" s="1452"/>
      <c r="BQ19" s="1452"/>
      <c r="BR19" s="1452"/>
      <c r="BS19" s="1452"/>
      <c r="BT19" s="1452"/>
      <c r="BU19" s="1452"/>
      <c r="BV19" s="1452"/>
      <c r="BW19" s="1452"/>
      <c r="BX19" s="1452"/>
      <c r="BY19" s="1452"/>
      <c r="BZ19" s="1452"/>
      <c r="CA19" s="1452"/>
      <c r="CB19" s="1452"/>
      <c r="CC19" s="1452"/>
      <c r="CD19" s="1452"/>
      <c r="CE19" s="1452"/>
      <c r="CF19" s="1452"/>
      <c r="CG19" s="18"/>
      <c r="CH19" s="182"/>
      <c r="CI19" s="182"/>
    </row>
    <row r="20" spans="1:87" ht="13.5" customHeight="1">
      <c r="A20" s="1578">
        <v>2</v>
      </c>
      <c r="B20" s="1579"/>
      <c r="C20" s="1580"/>
      <c r="D20" s="1580"/>
      <c r="E20" s="1580"/>
      <c r="F20" s="1576"/>
      <c r="G20" s="1576"/>
      <c r="H20" s="1576"/>
      <c r="I20" s="1576"/>
      <c r="J20" s="1576"/>
      <c r="K20" s="1486" t="e">
        <f>INDEX(직급.과정,MATCH(F20,성명,0))</f>
        <v>#N/A</v>
      </c>
      <c r="L20" s="1487"/>
      <c r="M20" s="1487"/>
      <c r="N20" s="1488"/>
      <c r="O20" s="1472" t="e">
        <f>HLOOKUP(K20,인건비지급단가!$B$6:$O$7,2,FALSE)</f>
        <v>#N/A</v>
      </c>
      <c r="P20" s="1473"/>
      <c r="Q20" s="1473"/>
      <c r="R20" s="1473"/>
      <c r="S20" s="1474"/>
      <c r="T20" s="1365"/>
      <c r="U20" s="1365"/>
      <c r="V20" s="1365"/>
      <c r="W20" s="1365"/>
      <c r="X20" s="1365"/>
      <c r="Y20" s="1475"/>
      <c r="Z20" s="1476"/>
      <c r="AA20" s="1476"/>
      <c r="AB20" s="1476"/>
      <c r="AC20" s="406" t="s">
        <v>276</v>
      </c>
      <c r="AD20" s="1476"/>
      <c r="AE20" s="1476"/>
      <c r="AF20" s="1476"/>
      <c r="AG20" s="1477"/>
      <c r="AH20" s="1478" t="e">
        <f t="shared" si="0"/>
        <v>#N/A</v>
      </c>
      <c r="AI20" s="1479"/>
      <c r="AJ20" s="1480"/>
      <c r="AK20" s="1454" t="e">
        <f>INDEX(연구실계좌번호,MATCH(F20,성명,0))</f>
        <v>#N/A</v>
      </c>
      <c r="AL20" s="1455"/>
      <c r="AM20" s="1455"/>
      <c r="AN20" s="1455"/>
      <c r="AO20" s="1455"/>
      <c r="AP20" s="1455"/>
      <c r="AQ20" s="1455"/>
      <c r="AR20" s="1455"/>
      <c r="AS20" s="1455"/>
      <c r="AT20" s="1455"/>
      <c r="AU20" s="1456"/>
      <c r="AV20" s="1576"/>
      <c r="AW20" s="1576"/>
      <c r="AX20" s="1576"/>
      <c r="AY20" s="1577"/>
      <c r="AZ20" s="397"/>
      <c r="BA20" s="1470"/>
      <c r="BB20" s="1470"/>
      <c r="BC20" s="1470"/>
      <c r="BD20" s="1470"/>
      <c r="BE20" s="1470"/>
      <c r="BF20" s="1470"/>
      <c r="BG20" s="1470"/>
      <c r="BH20" s="1471"/>
      <c r="BI20" s="1471"/>
      <c r="BJ20" s="1471"/>
      <c r="BK20" s="1471"/>
      <c r="BL20" s="1452"/>
      <c r="BM20" s="1452"/>
      <c r="BN20" s="1452"/>
      <c r="BO20" s="1452"/>
      <c r="BP20" s="1452"/>
      <c r="BQ20" s="1452"/>
      <c r="BR20" s="1452"/>
      <c r="BS20" s="1452"/>
      <c r="BT20" s="1452"/>
      <c r="BU20" s="1452"/>
      <c r="BV20" s="1452"/>
      <c r="BW20" s="1452"/>
      <c r="BX20" s="1452"/>
      <c r="BY20" s="1452"/>
      <c r="BZ20" s="1452"/>
      <c r="CA20" s="1452"/>
      <c r="CB20" s="1452"/>
      <c r="CC20" s="1452"/>
      <c r="CD20" s="1452"/>
      <c r="CE20" s="1452"/>
      <c r="CF20" s="1452"/>
      <c r="CG20" s="18"/>
      <c r="CH20" s="184"/>
      <c r="CI20" s="184"/>
    </row>
    <row r="21" spans="1:87" ht="13.5" customHeight="1">
      <c r="A21" s="1578"/>
      <c r="B21" s="1579"/>
      <c r="C21" s="1580"/>
      <c r="D21" s="1580"/>
      <c r="E21" s="1580"/>
      <c r="F21" s="1576"/>
      <c r="G21" s="1576"/>
      <c r="H21" s="1576"/>
      <c r="I21" s="1576"/>
      <c r="J21" s="1576"/>
      <c r="K21" s="1486"/>
      <c r="L21" s="1487"/>
      <c r="M21" s="1487"/>
      <c r="N21" s="1488"/>
      <c r="O21" s="1472"/>
      <c r="P21" s="1473"/>
      <c r="Q21" s="1473"/>
      <c r="R21" s="1473"/>
      <c r="S21" s="1474"/>
      <c r="T21" s="1365"/>
      <c r="U21" s="1365"/>
      <c r="V21" s="1365"/>
      <c r="W21" s="1365"/>
      <c r="X21" s="1365"/>
      <c r="Y21" s="1481"/>
      <c r="Z21" s="1482"/>
      <c r="AA21" s="339" t="s">
        <v>52</v>
      </c>
      <c r="AB21" s="1483" t="e">
        <f>DATEDIF(EOMONTH(Y20,-1)-1,EOMONTH(AD20,0),"m")</f>
        <v>#NUM!</v>
      </c>
      <c r="AC21" s="1483"/>
      <c r="AD21" s="1483"/>
      <c r="AE21" s="1484" t="s">
        <v>290</v>
      </c>
      <c r="AF21" s="1484"/>
      <c r="AG21" s="1485"/>
      <c r="AH21" s="1478"/>
      <c r="AI21" s="1479"/>
      <c r="AJ21" s="1480"/>
      <c r="AK21" s="1457"/>
      <c r="AL21" s="1458"/>
      <c r="AM21" s="1458"/>
      <c r="AN21" s="1458"/>
      <c r="AO21" s="1458"/>
      <c r="AP21" s="1458"/>
      <c r="AQ21" s="1458"/>
      <c r="AR21" s="1458"/>
      <c r="AS21" s="1458"/>
      <c r="AT21" s="1458"/>
      <c r="AU21" s="1459"/>
      <c r="AV21" s="1576"/>
      <c r="AW21" s="1576"/>
      <c r="AX21" s="1576"/>
      <c r="AY21" s="1577"/>
      <c r="AZ21" s="395"/>
      <c r="BA21" s="1470" t="s">
        <v>1229</v>
      </c>
      <c r="BB21" s="1470"/>
      <c r="BC21" s="1470"/>
      <c r="BD21" s="1470"/>
      <c r="BE21" s="1470"/>
      <c r="BF21" s="1470"/>
      <c r="BG21" s="1470"/>
      <c r="BH21" s="1471">
        <v>7800000</v>
      </c>
      <c r="BI21" s="1471"/>
      <c r="BJ21" s="1471"/>
      <c r="BK21" s="1471"/>
      <c r="BL21" s="1452"/>
      <c r="BM21" s="1452"/>
      <c r="BN21" s="1452"/>
      <c r="BO21" s="1452"/>
      <c r="BP21" s="1452"/>
      <c r="BQ21" s="1452"/>
      <c r="BR21" s="1452"/>
      <c r="BS21" s="1452"/>
      <c r="BT21" s="1452"/>
      <c r="BU21" s="1452"/>
      <c r="BV21" s="1452"/>
      <c r="BW21" s="1452"/>
      <c r="BX21" s="1452"/>
      <c r="BY21" s="1452"/>
      <c r="BZ21" s="1452"/>
      <c r="CA21" s="1452"/>
      <c r="CB21" s="1452"/>
      <c r="CC21" s="1452"/>
      <c r="CD21" s="1452"/>
      <c r="CE21" s="1452"/>
      <c r="CF21" s="1452"/>
      <c r="CG21" s="398"/>
      <c r="CH21" s="184"/>
      <c r="CI21" s="184"/>
    </row>
    <row r="22" spans="1:87" ht="13.5" customHeight="1">
      <c r="A22" s="1578">
        <v>3</v>
      </c>
      <c r="B22" s="1579"/>
      <c r="C22" s="1580"/>
      <c r="D22" s="1580"/>
      <c r="E22" s="1580"/>
      <c r="F22" s="1576"/>
      <c r="G22" s="1576"/>
      <c r="H22" s="1576"/>
      <c r="I22" s="1576"/>
      <c r="J22" s="1576"/>
      <c r="K22" s="1486" t="e">
        <f>INDEX(직급.과정,MATCH(F22,성명,0))</f>
        <v>#N/A</v>
      </c>
      <c r="L22" s="1487"/>
      <c r="M22" s="1487"/>
      <c r="N22" s="1488"/>
      <c r="O22" s="1472" t="e">
        <f>HLOOKUP(K22,인건비지급단가!$B$6:$O$7,2,FALSE)</f>
        <v>#N/A</v>
      </c>
      <c r="P22" s="1473"/>
      <c r="Q22" s="1473"/>
      <c r="R22" s="1473"/>
      <c r="S22" s="1474"/>
      <c r="T22" s="1365"/>
      <c r="U22" s="1365"/>
      <c r="V22" s="1365"/>
      <c r="W22" s="1365"/>
      <c r="X22" s="1365"/>
      <c r="Y22" s="1475"/>
      <c r="Z22" s="1476"/>
      <c r="AA22" s="1476"/>
      <c r="AB22" s="1476"/>
      <c r="AC22" s="406" t="s">
        <v>276</v>
      </c>
      <c r="AD22" s="1476"/>
      <c r="AE22" s="1476"/>
      <c r="AF22" s="1476"/>
      <c r="AG22" s="1477"/>
      <c r="AH22" s="1478" t="e">
        <f t="shared" si="0"/>
        <v>#N/A</v>
      </c>
      <c r="AI22" s="1479"/>
      <c r="AJ22" s="1480"/>
      <c r="AK22" s="1454" t="e">
        <f>INDEX(연구실계좌번호,MATCH(F22,성명,0))</f>
        <v>#N/A</v>
      </c>
      <c r="AL22" s="1455"/>
      <c r="AM22" s="1455"/>
      <c r="AN22" s="1455"/>
      <c r="AO22" s="1455"/>
      <c r="AP22" s="1455"/>
      <c r="AQ22" s="1455"/>
      <c r="AR22" s="1455"/>
      <c r="AS22" s="1455"/>
      <c r="AT22" s="1455"/>
      <c r="AU22" s="1456"/>
      <c r="AV22" s="1576"/>
      <c r="AW22" s="1576"/>
      <c r="AX22" s="1576"/>
      <c r="AY22" s="1577"/>
      <c r="AZ22" s="399"/>
      <c r="BA22" s="1470"/>
      <c r="BB22" s="1470"/>
      <c r="BC22" s="1470"/>
      <c r="BD22" s="1470"/>
      <c r="BE22" s="1470"/>
      <c r="BF22" s="1470"/>
      <c r="BG22" s="1470"/>
      <c r="BH22" s="1471"/>
      <c r="BI22" s="1471"/>
      <c r="BJ22" s="1471"/>
      <c r="BK22" s="1471"/>
      <c r="BL22" s="1452"/>
      <c r="BM22" s="1452"/>
      <c r="BN22" s="1452"/>
      <c r="BO22" s="1452"/>
      <c r="BP22" s="1452"/>
      <c r="BQ22" s="1452"/>
      <c r="BR22" s="1452"/>
      <c r="BS22" s="1452"/>
      <c r="BT22" s="1452"/>
      <c r="BU22" s="1452"/>
      <c r="BV22" s="1452"/>
      <c r="BW22" s="1452"/>
      <c r="BX22" s="1452"/>
      <c r="BY22" s="1452"/>
      <c r="BZ22" s="1452"/>
      <c r="CA22" s="1452"/>
      <c r="CB22" s="1452"/>
      <c r="CC22" s="1452"/>
      <c r="CD22" s="1452"/>
      <c r="CE22" s="1452"/>
      <c r="CF22" s="1452"/>
      <c r="CG22" s="398"/>
      <c r="CH22" s="184"/>
      <c r="CI22" s="184"/>
    </row>
    <row r="23" spans="1:87" ht="13.5" customHeight="1">
      <c r="A23" s="1578"/>
      <c r="B23" s="1579"/>
      <c r="C23" s="1580"/>
      <c r="D23" s="1580"/>
      <c r="E23" s="1580"/>
      <c r="F23" s="1576"/>
      <c r="G23" s="1576"/>
      <c r="H23" s="1576"/>
      <c r="I23" s="1576"/>
      <c r="J23" s="1576"/>
      <c r="K23" s="1486"/>
      <c r="L23" s="1487"/>
      <c r="M23" s="1487"/>
      <c r="N23" s="1488"/>
      <c r="O23" s="1472"/>
      <c r="P23" s="1473"/>
      <c r="Q23" s="1473"/>
      <c r="R23" s="1473"/>
      <c r="S23" s="1474"/>
      <c r="T23" s="1365"/>
      <c r="U23" s="1365"/>
      <c r="V23" s="1365"/>
      <c r="W23" s="1365"/>
      <c r="X23" s="1365"/>
      <c r="Y23" s="1481"/>
      <c r="Z23" s="1482"/>
      <c r="AA23" s="339" t="s">
        <v>52</v>
      </c>
      <c r="AB23" s="1483" t="e">
        <f>DATEDIF(EOMONTH(Y22,-1)-1,EOMONTH(AD22,0),"m")</f>
        <v>#NUM!</v>
      </c>
      <c r="AC23" s="1483"/>
      <c r="AD23" s="1483"/>
      <c r="AE23" s="1484" t="s">
        <v>290</v>
      </c>
      <c r="AF23" s="1484"/>
      <c r="AG23" s="1485"/>
      <c r="AH23" s="1478"/>
      <c r="AI23" s="1479"/>
      <c r="AJ23" s="1480"/>
      <c r="AK23" s="1457"/>
      <c r="AL23" s="1458"/>
      <c r="AM23" s="1458"/>
      <c r="AN23" s="1458"/>
      <c r="AO23" s="1458"/>
      <c r="AP23" s="1458"/>
      <c r="AQ23" s="1458"/>
      <c r="AR23" s="1458"/>
      <c r="AS23" s="1458"/>
      <c r="AT23" s="1458"/>
      <c r="AU23" s="1459"/>
      <c r="AV23" s="1576"/>
      <c r="AW23" s="1576"/>
      <c r="AX23" s="1576"/>
      <c r="AY23" s="1577"/>
      <c r="AZ23" s="399"/>
      <c r="BA23" s="1470" t="s">
        <v>1230</v>
      </c>
      <c r="BB23" s="1470"/>
      <c r="BC23" s="1470"/>
      <c r="BD23" s="1470"/>
      <c r="BE23" s="1470"/>
      <c r="BF23" s="1470"/>
      <c r="BG23" s="1470"/>
      <c r="BH23" s="1471">
        <v>6800000</v>
      </c>
      <c r="BI23" s="1471"/>
      <c r="BJ23" s="1471"/>
      <c r="BK23" s="1471"/>
      <c r="BL23" s="1452"/>
      <c r="BM23" s="1452"/>
      <c r="BN23" s="1452"/>
      <c r="BO23" s="1452"/>
      <c r="BP23" s="1452"/>
      <c r="BQ23" s="1452"/>
      <c r="BR23" s="1452"/>
      <c r="BS23" s="1452"/>
      <c r="BT23" s="1452"/>
      <c r="BU23" s="1452"/>
      <c r="BV23" s="1452"/>
      <c r="BW23" s="1452"/>
      <c r="BX23" s="1452"/>
      <c r="BY23" s="1452"/>
      <c r="BZ23" s="1452"/>
      <c r="CA23" s="1452"/>
      <c r="CB23" s="1452"/>
      <c r="CC23" s="1452"/>
      <c r="CD23" s="1452"/>
      <c r="CE23" s="1452"/>
      <c r="CF23" s="1452"/>
      <c r="CG23" s="398"/>
      <c r="CH23" s="184"/>
      <c r="CI23" s="184"/>
    </row>
    <row r="24" spans="1:87" ht="14.25" thickBot="1">
      <c r="A24" s="1578">
        <v>4</v>
      </c>
      <c r="B24" s="1579"/>
      <c r="C24" s="1580"/>
      <c r="D24" s="1580"/>
      <c r="E24" s="1580"/>
      <c r="F24" s="1576"/>
      <c r="G24" s="1576"/>
      <c r="H24" s="1576"/>
      <c r="I24" s="1576"/>
      <c r="J24" s="1576"/>
      <c r="K24" s="1486" t="e">
        <f>INDEX(직급.과정,MATCH(F24,성명,0))</f>
        <v>#N/A</v>
      </c>
      <c r="L24" s="1487"/>
      <c r="M24" s="1487"/>
      <c r="N24" s="1488"/>
      <c r="O24" s="1472" t="e">
        <f>HLOOKUP(K24,인건비지급단가!$B$6:$O$7,2,FALSE)</f>
        <v>#N/A</v>
      </c>
      <c r="P24" s="1473"/>
      <c r="Q24" s="1473"/>
      <c r="R24" s="1473"/>
      <c r="S24" s="1474"/>
      <c r="T24" s="1365"/>
      <c r="U24" s="1365"/>
      <c r="V24" s="1365"/>
      <c r="W24" s="1365"/>
      <c r="X24" s="1365"/>
      <c r="Y24" s="1475"/>
      <c r="Z24" s="1476"/>
      <c r="AA24" s="1476"/>
      <c r="AB24" s="1476"/>
      <c r="AC24" s="406" t="s">
        <v>276</v>
      </c>
      <c r="AD24" s="1476"/>
      <c r="AE24" s="1476"/>
      <c r="AF24" s="1476"/>
      <c r="AG24" s="1477"/>
      <c r="AH24" s="1478" t="e">
        <f t="shared" si="0"/>
        <v>#N/A</v>
      </c>
      <c r="AI24" s="1479"/>
      <c r="AJ24" s="1480"/>
      <c r="AK24" s="1454" t="e">
        <f>INDEX(연구실계좌번호,MATCH(F24,성명,0))</f>
        <v>#N/A</v>
      </c>
      <c r="AL24" s="1455"/>
      <c r="AM24" s="1455"/>
      <c r="AN24" s="1455"/>
      <c r="AO24" s="1455"/>
      <c r="AP24" s="1455"/>
      <c r="AQ24" s="1455"/>
      <c r="AR24" s="1455"/>
      <c r="AS24" s="1455"/>
      <c r="AT24" s="1455"/>
      <c r="AU24" s="1456"/>
      <c r="AV24" s="1576"/>
      <c r="AW24" s="1576"/>
      <c r="AX24" s="1576"/>
      <c r="AY24" s="1577"/>
      <c r="AZ24" s="395"/>
      <c r="BA24" s="1617"/>
      <c r="BB24" s="1617"/>
      <c r="BC24" s="1617"/>
      <c r="BD24" s="1617"/>
      <c r="BE24" s="1617"/>
      <c r="BF24" s="1617"/>
      <c r="BG24" s="1617"/>
      <c r="BH24" s="1618"/>
      <c r="BI24" s="1618"/>
      <c r="BJ24" s="1618"/>
      <c r="BK24" s="1618"/>
      <c r="BL24" s="1452"/>
      <c r="BM24" s="1452"/>
      <c r="BN24" s="1452"/>
      <c r="BO24" s="1452"/>
      <c r="BP24" s="1452"/>
      <c r="BQ24" s="1452"/>
      <c r="BR24" s="1452"/>
      <c r="BS24" s="1452"/>
      <c r="BT24" s="1452"/>
      <c r="BU24" s="1452"/>
      <c r="BV24" s="1452"/>
      <c r="BW24" s="1452"/>
      <c r="BX24" s="1452"/>
      <c r="BY24" s="1452"/>
      <c r="BZ24" s="1452"/>
      <c r="CA24" s="1452"/>
      <c r="CB24" s="1452"/>
      <c r="CC24" s="1452"/>
      <c r="CD24" s="1452"/>
      <c r="CE24" s="1452"/>
      <c r="CF24" s="1452"/>
      <c r="CG24" s="398"/>
      <c r="CH24" s="189"/>
      <c r="CI24" s="189"/>
    </row>
    <row r="25" spans="1:87" ht="13.5">
      <c r="A25" s="1578"/>
      <c r="B25" s="1579"/>
      <c r="C25" s="1580"/>
      <c r="D25" s="1580"/>
      <c r="E25" s="1580"/>
      <c r="F25" s="1576"/>
      <c r="G25" s="1576"/>
      <c r="H25" s="1576"/>
      <c r="I25" s="1576"/>
      <c r="J25" s="1576"/>
      <c r="K25" s="1486"/>
      <c r="L25" s="1487"/>
      <c r="M25" s="1487"/>
      <c r="N25" s="1488"/>
      <c r="O25" s="1472"/>
      <c r="P25" s="1473"/>
      <c r="Q25" s="1473"/>
      <c r="R25" s="1473"/>
      <c r="S25" s="1474"/>
      <c r="T25" s="1365"/>
      <c r="U25" s="1365"/>
      <c r="V25" s="1365"/>
      <c r="W25" s="1365"/>
      <c r="X25" s="1365"/>
      <c r="Y25" s="1481"/>
      <c r="Z25" s="1482"/>
      <c r="AA25" s="339" t="s">
        <v>52</v>
      </c>
      <c r="AB25" s="1483" t="e">
        <f>DATEDIF(EOMONTH(Y24,-1)-1,EOMONTH(AD24,0),"m")</f>
        <v>#NUM!</v>
      </c>
      <c r="AC25" s="1483"/>
      <c r="AD25" s="1483"/>
      <c r="AE25" s="1484" t="s">
        <v>290</v>
      </c>
      <c r="AF25" s="1484"/>
      <c r="AG25" s="1485"/>
      <c r="AH25" s="1478"/>
      <c r="AI25" s="1479"/>
      <c r="AJ25" s="1480"/>
      <c r="AK25" s="1457"/>
      <c r="AL25" s="1458"/>
      <c r="AM25" s="1458"/>
      <c r="AN25" s="1458"/>
      <c r="AO25" s="1458"/>
      <c r="AP25" s="1458"/>
      <c r="AQ25" s="1458"/>
      <c r="AR25" s="1458"/>
      <c r="AS25" s="1458"/>
      <c r="AT25" s="1458"/>
      <c r="AU25" s="1459"/>
      <c r="AV25" s="1576"/>
      <c r="AW25" s="1576"/>
      <c r="AX25" s="1576"/>
      <c r="AY25" s="1577"/>
      <c r="AZ25" s="399"/>
      <c r="BA25" s="1619" t="s">
        <v>1231</v>
      </c>
      <c r="BB25" s="1620"/>
      <c r="BC25" s="1620"/>
      <c r="BD25" s="1620"/>
      <c r="BE25" s="1620"/>
      <c r="BF25" s="1620"/>
      <c r="BG25" s="1620"/>
      <c r="BH25" s="1621">
        <v>7000000</v>
      </c>
      <c r="BI25" s="1621"/>
      <c r="BJ25" s="1621"/>
      <c r="BK25" s="1622"/>
      <c r="BL25" s="1546" t="s">
        <v>1357</v>
      </c>
      <c r="BM25" s="1452"/>
      <c r="BN25" s="1452"/>
      <c r="BO25" s="1452"/>
      <c r="BP25" s="1452"/>
      <c r="BQ25" s="1452"/>
      <c r="BR25" s="1452"/>
      <c r="BS25" s="1452"/>
      <c r="BT25" s="1452"/>
      <c r="BU25" s="1452"/>
      <c r="BV25" s="1452"/>
      <c r="BW25" s="1452"/>
      <c r="BX25" s="1452"/>
      <c r="BY25" s="1452"/>
      <c r="BZ25" s="1452"/>
      <c r="CA25" s="1452"/>
      <c r="CB25" s="1452"/>
      <c r="CC25" s="1452"/>
      <c r="CD25" s="1452"/>
      <c r="CE25" s="1452"/>
      <c r="CF25" s="1452"/>
      <c r="CG25" s="398"/>
      <c r="CH25" s="184"/>
      <c r="CI25" s="184"/>
    </row>
    <row r="26" spans="1:87" ht="13.5">
      <c r="A26" s="1578">
        <v>5</v>
      </c>
      <c r="B26" s="1579"/>
      <c r="C26" s="1580"/>
      <c r="D26" s="1580"/>
      <c r="E26" s="1580"/>
      <c r="F26" s="1576"/>
      <c r="G26" s="1576"/>
      <c r="H26" s="1576"/>
      <c r="I26" s="1576"/>
      <c r="J26" s="1576"/>
      <c r="K26" s="1486" t="e">
        <f>INDEX(직급.과정,MATCH(F26,성명,0))</f>
        <v>#N/A</v>
      </c>
      <c r="L26" s="1487"/>
      <c r="M26" s="1487"/>
      <c r="N26" s="1488"/>
      <c r="O26" s="1472" t="e">
        <f>HLOOKUP(K26,인건비지급단가!$B$6:$O$7,2,FALSE)</f>
        <v>#N/A</v>
      </c>
      <c r="P26" s="1473"/>
      <c r="Q26" s="1473"/>
      <c r="R26" s="1473"/>
      <c r="S26" s="1474"/>
      <c r="T26" s="1365"/>
      <c r="U26" s="1365"/>
      <c r="V26" s="1365"/>
      <c r="W26" s="1365"/>
      <c r="X26" s="1365"/>
      <c r="Y26" s="1475"/>
      <c r="Z26" s="1476"/>
      <c r="AA26" s="1476"/>
      <c r="AB26" s="1476"/>
      <c r="AC26" s="406" t="s">
        <v>276</v>
      </c>
      <c r="AD26" s="1476"/>
      <c r="AE26" s="1476"/>
      <c r="AF26" s="1476"/>
      <c r="AG26" s="1477"/>
      <c r="AH26" s="1478" t="e">
        <f t="shared" si="0"/>
        <v>#N/A</v>
      </c>
      <c r="AI26" s="1479"/>
      <c r="AJ26" s="1480"/>
      <c r="AK26" s="1454" t="e">
        <f>INDEX(연구실계좌번호,MATCH(F26,성명,0))</f>
        <v>#N/A</v>
      </c>
      <c r="AL26" s="1455"/>
      <c r="AM26" s="1455"/>
      <c r="AN26" s="1455"/>
      <c r="AO26" s="1455"/>
      <c r="AP26" s="1455"/>
      <c r="AQ26" s="1455"/>
      <c r="AR26" s="1455"/>
      <c r="AS26" s="1455"/>
      <c r="AT26" s="1455"/>
      <c r="AU26" s="1456"/>
      <c r="AV26" s="1576"/>
      <c r="AW26" s="1576"/>
      <c r="AX26" s="1576"/>
      <c r="AY26" s="1577"/>
      <c r="AZ26" s="399"/>
      <c r="BA26" s="1547"/>
      <c r="BB26" s="1453"/>
      <c r="BC26" s="1453"/>
      <c r="BD26" s="1453"/>
      <c r="BE26" s="1453"/>
      <c r="BF26" s="1453"/>
      <c r="BG26" s="1453"/>
      <c r="BH26" s="1451"/>
      <c r="BI26" s="1451"/>
      <c r="BJ26" s="1451"/>
      <c r="BK26" s="1548"/>
      <c r="BL26" s="1546"/>
      <c r="BM26" s="1452"/>
      <c r="BN26" s="1452"/>
      <c r="BO26" s="1452"/>
      <c r="BP26" s="1452"/>
      <c r="BQ26" s="1452"/>
      <c r="BR26" s="1452"/>
      <c r="BS26" s="1452"/>
      <c r="BT26" s="1452"/>
      <c r="BU26" s="1452"/>
      <c r="BV26" s="1452"/>
      <c r="BW26" s="1452"/>
      <c r="BX26" s="1452"/>
      <c r="BY26" s="1452"/>
      <c r="BZ26" s="1452"/>
      <c r="CA26" s="1452"/>
      <c r="CB26" s="1452"/>
      <c r="CC26" s="1452"/>
      <c r="CD26" s="1452"/>
      <c r="CE26" s="1452"/>
      <c r="CF26" s="1452"/>
      <c r="CG26" s="398"/>
    </row>
    <row r="27" spans="1:87" ht="13.5" customHeight="1">
      <c r="A27" s="1578"/>
      <c r="B27" s="1579"/>
      <c r="C27" s="1580"/>
      <c r="D27" s="1580"/>
      <c r="E27" s="1580"/>
      <c r="F27" s="1576"/>
      <c r="G27" s="1576"/>
      <c r="H27" s="1576"/>
      <c r="I27" s="1576"/>
      <c r="J27" s="1576"/>
      <c r="K27" s="1486"/>
      <c r="L27" s="1487"/>
      <c r="M27" s="1487"/>
      <c r="N27" s="1488"/>
      <c r="O27" s="1472"/>
      <c r="P27" s="1473"/>
      <c r="Q27" s="1473"/>
      <c r="R27" s="1473"/>
      <c r="S27" s="1474"/>
      <c r="T27" s="1365"/>
      <c r="U27" s="1365"/>
      <c r="V27" s="1365"/>
      <c r="W27" s="1365"/>
      <c r="X27" s="1365"/>
      <c r="Y27" s="1481"/>
      <c r="Z27" s="1482"/>
      <c r="AA27" s="339" t="s">
        <v>52</v>
      </c>
      <c r="AB27" s="1483" t="e">
        <f>DATEDIF(EOMONTH(Y26,-1)-1,EOMONTH(AD26,0),"m")</f>
        <v>#NUM!</v>
      </c>
      <c r="AC27" s="1483"/>
      <c r="AD27" s="1483"/>
      <c r="AE27" s="1484" t="s">
        <v>290</v>
      </c>
      <c r="AF27" s="1484"/>
      <c r="AG27" s="1485"/>
      <c r="AH27" s="1478"/>
      <c r="AI27" s="1479"/>
      <c r="AJ27" s="1480"/>
      <c r="AK27" s="1457"/>
      <c r="AL27" s="1458"/>
      <c r="AM27" s="1458"/>
      <c r="AN27" s="1458"/>
      <c r="AO27" s="1458"/>
      <c r="AP27" s="1458"/>
      <c r="AQ27" s="1458"/>
      <c r="AR27" s="1458"/>
      <c r="AS27" s="1458"/>
      <c r="AT27" s="1458"/>
      <c r="AU27" s="1459"/>
      <c r="AV27" s="1576"/>
      <c r="AW27" s="1576"/>
      <c r="AX27" s="1576"/>
      <c r="AY27" s="1577"/>
      <c r="AZ27" s="399"/>
      <c r="BA27" s="1547" t="s">
        <v>1232</v>
      </c>
      <c r="BB27" s="1453"/>
      <c r="BC27" s="1453"/>
      <c r="BD27" s="1453"/>
      <c r="BE27" s="1453"/>
      <c r="BF27" s="1453"/>
      <c r="BG27" s="1453"/>
      <c r="BH27" s="1451">
        <v>6000000</v>
      </c>
      <c r="BI27" s="1451"/>
      <c r="BJ27" s="1451"/>
      <c r="BK27" s="1548"/>
      <c r="BL27" s="1546" t="s">
        <v>1358</v>
      </c>
      <c r="BM27" s="1452"/>
      <c r="BN27" s="1452"/>
      <c r="BO27" s="1452"/>
      <c r="BP27" s="1452"/>
      <c r="BQ27" s="1452"/>
      <c r="BR27" s="1452"/>
      <c r="BS27" s="1452"/>
      <c r="BT27" s="1452"/>
      <c r="BU27" s="1452"/>
      <c r="BV27" s="1452"/>
      <c r="BW27" s="1452"/>
      <c r="BX27" s="1452"/>
      <c r="BY27" s="1452"/>
      <c r="BZ27" s="1452"/>
      <c r="CA27" s="1452"/>
      <c r="CB27" s="1452"/>
      <c r="CC27" s="1452"/>
      <c r="CD27" s="1452"/>
      <c r="CE27" s="1452"/>
      <c r="CF27" s="1452"/>
      <c r="CG27" s="398"/>
    </row>
    <row r="28" spans="1:87" ht="13.5" customHeight="1">
      <c r="A28" s="1558">
        <v>6</v>
      </c>
      <c r="B28" s="1559"/>
      <c r="C28" s="1562"/>
      <c r="D28" s="1563"/>
      <c r="E28" s="1564"/>
      <c r="F28" s="1555"/>
      <c r="G28" s="1556"/>
      <c r="H28" s="1556"/>
      <c r="I28" s="1556"/>
      <c r="J28" s="1568"/>
      <c r="K28" s="1486" t="e">
        <f>INDEX(직급.과정,MATCH(F28,성명,0))</f>
        <v>#N/A</v>
      </c>
      <c r="L28" s="1487"/>
      <c r="M28" s="1487"/>
      <c r="N28" s="1488"/>
      <c r="O28" s="1472" t="e">
        <f>HLOOKUP(K28,인건비지급단가!$B$6:$O$7,2,FALSE)</f>
        <v>#N/A</v>
      </c>
      <c r="P28" s="1473"/>
      <c r="Q28" s="1473"/>
      <c r="R28" s="1473"/>
      <c r="S28" s="1474"/>
      <c r="T28" s="1549"/>
      <c r="U28" s="1550"/>
      <c r="V28" s="1550"/>
      <c r="W28" s="1550"/>
      <c r="X28" s="1551"/>
      <c r="Y28" s="1475"/>
      <c r="Z28" s="1476"/>
      <c r="AA28" s="1476"/>
      <c r="AB28" s="1476"/>
      <c r="AC28" s="406" t="s">
        <v>276</v>
      </c>
      <c r="AD28" s="1476"/>
      <c r="AE28" s="1476"/>
      <c r="AF28" s="1476"/>
      <c r="AG28" s="1477"/>
      <c r="AH28" s="1478" t="e">
        <f>ROUNDUP(T28/O28,4)</f>
        <v>#N/A</v>
      </c>
      <c r="AI28" s="1479"/>
      <c r="AJ28" s="1480"/>
      <c r="AK28" s="1454" t="e">
        <f>INDEX(연구실계좌번호,MATCH(F28,성명,0))</f>
        <v>#N/A</v>
      </c>
      <c r="AL28" s="1455"/>
      <c r="AM28" s="1455"/>
      <c r="AN28" s="1455"/>
      <c r="AO28" s="1455"/>
      <c r="AP28" s="1455"/>
      <c r="AQ28" s="1455"/>
      <c r="AR28" s="1455"/>
      <c r="AS28" s="1455"/>
      <c r="AT28" s="1455"/>
      <c r="AU28" s="1456"/>
      <c r="AV28" s="1555"/>
      <c r="AW28" s="1556"/>
      <c r="AX28" s="1556"/>
      <c r="AY28" s="1557"/>
      <c r="AZ28" s="399"/>
      <c r="BA28" s="1547"/>
      <c r="BB28" s="1453"/>
      <c r="BC28" s="1453"/>
      <c r="BD28" s="1453"/>
      <c r="BE28" s="1453"/>
      <c r="BF28" s="1453"/>
      <c r="BG28" s="1453"/>
      <c r="BH28" s="1451"/>
      <c r="BI28" s="1451"/>
      <c r="BJ28" s="1451"/>
      <c r="BK28" s="1548"/>
      <c r="BL28" s="1546"/>
      <c r="BM28" s="1452"/>
      <c r="BN28" s="1452"/>
      <c r="BO28" s="1452"/>
      <c r="BP28" s="1452"/>
      <c r="BQ28" s="1452"/>
      <c r="BR28" s="1452"/>
      <c r="BS28" s="1452"/>
      <c r="BT28" s="1452"/>
      <c r="BU28" s="1452"/>
      <c r="BV28" s="1452"/>
      <c r="BW28" s="1452"/>
      <c r="BX28" s="1452"/>
      <c r="BY28" s="1452"/>
      <c r="BZ28" s="1452"/>
      <c r="CA28" s="1452"/>
      <c r="CB28" s="1452"/>
      <c r="CC28" s="1452"/>
      <c r="CD28" s="1452"/>
      <c r="CE28" s="1452"/>
      <c r="CF28" s="1452"/>
      <c r="CG28" s="398"/>
    </row>
    <row r="29" spans="1:87" ht="13.5" customHeight="1">
      <c r="A29" s="1560"/>
      <c r="B29" s="1561"/>
      <c r="C29" s="1565"/>
      <c r="D29" s="1566"/>
      <c r="E29" s="1567"/>
      <c r="F29" s="1460"/>
      <c r="G29" s="1461"/>
      <c r="H29" s="1461"/>
      <c r="I29" s="1461"/>
      <c r="J29" s="1569"/>
      <c r="K29" s="1486"/>
      <c r="L29" s="1487"/>
      <c r="M29" s="1487"/>
      <c r="N29" s="1488"/>
      <c r="O29" s="1472"/>
      <c r="P29" s="1473"/>
      <c r="Q29" s="1473"/>
      <c r="R29" s="1473"/>
      <c r="S29" s="1474"/>
      <c r="T29" s="1552"/>
      <c r="U29" s="1553"/>
      <c r="V29" s="1553"/>
      <c r="W29" s="1553"/>
      <c r="X29" s="1554"/>
      <c r="Y29" s="1481"/>
      <c r="Z29" s="1482"/>
      <c r="AA29" s="339" t="s">
        <v>52</v>
      </c>
      <c r="AB29" s="1483" t="e">
        <f>DATEDIF(EOMONTH(Y28,-1)-1,EOMONTH(AD28,0),"m")</f>
        <v>#NUM!</v>
      </c>
      <c r="AC29" s="1483"/>
      <c r="AD29" s="1483"/>
      <c r="AE29" s="1484" t="s">
        <v>290</v>
      </c>
      <c r="AF29" s="1484"/>
      <c r="AG29" s="1485"/>
      <c r="AH29" s="1478"/>
      <c r="AI29" s="1479"/>
      <c r="AJ29" s="1480"/>
      <c r="AK29" s="1457"/>
      <c r="AL29" s="1458"/>
      <c r="AM29" s="1458"/>
      <c r="AN29" s="1458"/>
      <c r="AO29" s="1458"/>
      <c r="AP29" s="1458"/>
      <c r="AQ29" s="1458"/>
      <c r="AR29" s="1458"/>
      <c r="AS29" s="1458"/>
      <c r="AT29" s="1458"/>
      <c r="AU29" s="1459"/>
      <c r="AV29" s="1460"/>
      <c r="AW29" s="1461"/>
      <c r="AX29" s="1461"/>
      <c r="AY29" s="1462"/>
      <c r="AZ29" s="399"/>
      <c r="BA29" s="1547" t="s">
        <v>1233</v>
      </c>
      <c r="BB29" s="1453"/>
      <c r="BC29" s="1453"/>
      <c r="BD29" s="1453"/>
      <c r="BE29" s="1453"/>
      <c r="BF29" s="1453"/>
      <c r="BG29" s="1453"/>
      <c r="BH29" s="1451">
        <v>4000000</v>
      </c>
      <c r="BI29" s="1451"/>
      <c r="BJ29" s="1451"/>
      <c r="BK29" s="1548"/>
      <c r="BL29" s="1546" t="s">
        <v>1359</v>
      </c>
      <c r="BM29" s="1452"/>
      <c r="BN29" s="1452"/>
      <c r="BO29" s="1452"/>
      <c r="BP29" s="1452"/>
      <c r="BQ29" s="1452"/>
      <c r="BR29" s="1452"/>
      <c r="BS29" s="1452"/>
      <c r="BT29" s="1452"/>
      <c r="BU29" s="1452"/>
      <c r="BV29" s="1452"/>
      <c r="BW29" s="1452"/>
      <c r="BX29" s="1452"/>
      <c r="BY29" s="1452"/>
      <c r="BZ29" s="1452"/>
      <c r="CA29" s="1452"/>
      <c r="CB29" s="1452"/>
      <c r="CC29" s="1452"/>
      <c r="CD29" s="1452"/>
      <c r="CE29" s="1452"/>
      <c r="CF29" s="1452"/>
      <c r="CG29" s="398"/>
    </row>
    <row r="30" spans="1:87" ht="13.5" customHeight="1">
      <c r="A30" s="1558">
        <v>7</v>
      </c>
      <c r="B30" s="1559"/>
      <c r="C30" s="1562"/>
      <c r="D30" s="1563"/>
      <c r="E30" s="1564"/>
      <c r="F30" s="1555"/>
      <c r="G30" s="1556"/>
      <c r="H30" s="1556"/>
      <c r="I30" s="1556"/>
      <c r="J30" s="1568"/>
      <c r="K30" s="1486" t="e">
        <f>INDEX(직급.과정,MATCH(F30,성명,0))</f>
        <v>#N/A</v>
      </c>
      <c r="L30" s="1487"/>
      <c r="M30" s="1487"/>
      <c r="N30" s="1488"/>
      <c r="O30" s="1472" t="e">
        <f>HLOOKUP(K30,인건비지급단가!$B$6:$O$7,2,FALSE)</f>
        <v>#N/A</v>
      </c>
      <c r="P30" s="1473"/>
      <c r="Q30" s="1473"/>
      <c r="R30" s="1473"/>
      <c r="S30" s="1474"/>
      <c r="T30" s="1549"/>
      <c r="U30" s="1550"/>
      <c r="V30" s="1550"/>
      <c r="W30" s="1550"/>
      <c r="X30" s="1551"/>
      <c r="Y30" s="1475"/>
      <c r="Z30" s="1476"/>
      <c r="AA30" s="1476"/>
      <c r="AB30" s="1476"/>
      <c r="AC30" s="406" t="s">
        <v>276</v>
      </c>
      <c r="AD30" s="1476"/>
      <c r="AE30" s="1476"/>
      <c r="AF30" s="1476"/>
      <c r="AG30" s="1477"/>
      <c r="AH30" s="1478" t="e">
        <f>ROUNDUP(T30/O30,4)</f>
        <v>#N/A</v>
      </c>
      <c r="AI30" s="1479"/>
      <c r="AJ30" s="1480"/>
      <c r="AK30" s="1454" t="e">
        <f>INDEX(연구실계좌번호,MATCH(F30,성명,0))</f>
        <v>#N/A</v>
      </c>
      <c r="AL30" s="1455"/>
      <c r="AM30" s="1455"/>
      <c r="AN30" s="1455"/>
      <c r="AO30" s="1455"/>
      <c r="AP30" s="1455"/>
      <c r="AQ30" s="1455"/>
      <c r="AR30" s="1455"/>
      <c r="AS30" s="1455"/>
      <c r="AT30" s="1455"/>
      <c r="AU30" s="1456"/>
      <c r="AV30" s="1555"/>
      <c r="AW30" s="1556"/>
      <c r="AX30" s="1556"/>
      <c r="AY30" s="1557"/>
      <c r="AZ30" s="399"/>
      <c r="BA30" s="1547"/>
      <c r="BB30" s="1453"/>
      <c r="BC30" s="1453"/>
      <c r="BD30" s="1453"/>
      <c r="BE30" s="1453"/>
      <c r="BF30" s="1453"/>
      <c r="BG30" s="1453"/>
      <c r="BH30" s="1451"/>
      <c r="BI30" s="1451"/>
      <c r="BJ30" s="1451"/>
      <c r="BK30" s="1548"/>
      <c r="BL30" s="1546"/>
      <c r="BM30" s="1452"/>
      <c r="BN30" s="1452"/>
      <c r="BO30" s="1452"/>
      <c r="BP30" s="1452"/>
      <c r="BQ30" s="1452"/>
      <c r="BR30" s="1452"/>
      <c r="BS30" s="1452"/>
      <c r="BT30" s="1452"/>
      <c r="BU30" s="1452"/>
      <c r="BV30" s="1452"/>
      <c r="BW30" s="1452"/>
      <c r="BX30" s="1452"/>
      <c r="BY30" s="1452"/>
      <c r="BZ30" s="1452"/>
      <c r="CA30" s="1452"/>
      <c r="CB30" s="1452"/>
      <c r="CC30" s="1452"/>
      <c r="CD30" s="1452"/>
      <c r="CE30" s="1452"/>
      <c r="CF30" s="1452"/>
      <c r="CG30" s="398"/>
    </row>
    <row r="31" spans="1:87" ht="13.5">
      <c r="A31" s="1560"/>
      <c r="B31" s="1561"/>
      <c r="C31" s="1565"/>
      <c r="D31" s="1566"/>
      <c r="E31" s="1567"/>
      <c r="F31" s="1460"/>
      <c r="G31" s="1461"/>
      <c r="H31" s="1461"/>
      <c r="I31" s="1461"/>
      <c r="J31" s="1569"/>
      <c r="K31" s="1486"/>
      <c r="L31" s="1487"/>
      <c r="M31" s="1487"/>
      <c r="N31" s="1488"/>
      <c r="O31" s="1472"/>
      <c r="P31" s="1473"/>
      <c r="Q31" s="1473"/>
      <c r="R31" s="1473"/>
      <c r="S31" s="1474"/>
      <c r="T31" s="1552"/>
      <c r="U31" s="1553"/>
      <c r="V31" s="1553"/>
      <c r="W31" s="1553"/>
      <c r="X31" s="1554"/>
      <c r="Y31" s="1481"/>
      <c r="Z31" s="1482"/>
      <c r="AA31" s="339" t="s">
        <v>52</v>
      </c>
      <c r="AB31" s="1483" t="e">
        <f>DATEDIF(EOMONTH(Y30,-1)-1,EOMONTH(AD30,0),"m")</f>
        <v>#NUM!</v>
      </c>
      <c r="AC31" s="1483"/>
      <c r="AD31" s="1483"/>
      <c r="AE31" s="1484" t="s">
        <v>290</v>
      </c>
      <c r="AF31" s="1484"/>
      <c r="AG31" s="1485"/>
      <c r="AH31" s="1478"/>
      <c r="AI31" s="1479"/>
      <c r="AJ31" s="1480"/>
      <c r="AK31" s="1457"/>
      <c r="AL31" s="1458"/>
      <c r="AM31" s="1458"/>
      <c r="AN31" s="1458"/>
      <c r="AO31" s="1458"/>
      <c r="AP31" s="1458"/>
      <c r="AQ31" s="1458"/>
      <c r="AR31" s="1458"/>
      <c r="AS31" s="1458"/>
      <c r="AT31" s="1458"/>
      <c r="AU31" s="1459"/>
      <c r="AV31" s="1460"/>
      <c r="AW31" s="1461"/>
      <c r="AX31" s="1461"/>
      <c r="AY31" s="1462"/>
      <c r="AZ31" s="399"/>
      <c r="BA31" s="1547" t="s">
        <v>1234</v>
      </c>
      <c r="BB31" s="1453"/>
      <c r="BC31" s="1453"/>
      <c r="BD31" s="1453"/>
      <c r="BE31" s="1453"/>
      <c r="BF31" s="1453"/>
      <c r="BG31" s="1453"/>
      <c r="BH31" s="1451">
        <v>2500000</v>
      </c>
      <c r="BI31" s="1451"/>
      <c r="BJ31" s="1451"/>
      <c r="BK31" s="1548"/>
      <c r="BL31" s="1546" t="s">
        <v>1238</v>
      </c>
      <c r="BM31" s="1452"/>
      <c r="BN31" s="1452"/>
      <c r="BO31" s="1452"/>
      <c r="BP31" s="1452"/>
      <c r="BQ31" s="1452"/>
      <c r="BR31" s="1452"/>
      <c r="BS31" s="1452"/>
      <c r="BT31" s="1452"/>
      <c r="BU31" s="1452"/>
      <c r="BV31" s="1452"/>
      <c r="BW31" s="1452"/>
      <c r="BX31" s="1452"/>
      <c r="BY31" s="1452"/>
      <c r="BZ31" s="1452"/>
      <c r="CA31" s="1452"/>
      <c r="CB31" s="1452"/>
      <c r="CC31" s="1452"/>
      <c r="CD31" s="1452"/>
      <c r="CE31" s="1452"/>
      <c r="CF31" s="1452"/>
      <c r="CG31" s="398"/>
    </row>
    <row r="32" spans="1:87" ht="14.25" thickBot="1">
      <c r="A32" s="1570" t="s">
        <v>20</v>
      </c>
      <c r="B32" s="1571"/>
      <c r="C32" s="1571"/>
      <c r="D32" s="1571"/>
      <c r="E32" s="1571"/>
      <c r="F32" s="1571"/>
      <c r="G32" s="1571"/>
      <c r="H32" s="1571"/>
      <c r="I32" s="1571"/>
      <c r="J32" s="1571"/>
      <c r="K32" s="1571"/>
      <c r="L32" s="1571"/>
      <c r="M32" s="1571"/>
      <c r="N32" s="1571"/>
      <c r="O32" s="1571"/>
      <c r="P32" s="1571"/>
      <c r="Q32" s="1571"/>
      <c r="R32" s="1571"/>
      <c r="S32" s="1571"/>
      <c r="T32" s="1572">
        <f>SUM(T18:X31)</f>
        <v>0</v>
      </c>
      <c r="U32" s="1571"/>
      <c r="V32" s="1571"/>
      <c r="W32" s="1571"/>
      <c r="X32" s="1571"/>
      <c r="Y32" s="1573"/>
      <c r="Z32" s="1574"/>
      <c r="AA32" s="1574"/>
      <c r="AB32" s="1574"/>
      <c r="AC32" s="1574"/>
      <c r="AD32" s="1574"/>
      <c r="AE32" s="1574"/>
      <c r="AF32" s="1574"/>
      <c r="AG32" s="1574"/>
      <c r="AH32" s="1574"/>
      <c r="AI32" s="1574"/>
      <c r="AJ32" s="1574"/>
      <c r="AK32" s="1574"/>
      <c r="AL32" s="1574"/>
      <c r="AM32" s="1574"/>
      <c r="AN32" s="1574"/>
      <c r="AO32" s="1574"/>
      <c r="AP32" s="1574"/>
      <c r="AQ32" s="1574"/>
      <c r="AR32" s="1574"/>
      <c r="AS32" s="1574"/>
      <c r="AT32" s="1574"/>
      <c r="AU32" s="1574"/>
      <c r="AV32" s="1574"/>
      <c r="AW32" s="1574"/>
      <c r="AX32" s="1574"/>
      <c r="AY32" s="1575"/>
      <c r="AZ32" s="399"/>
      <c r="BA32" s="1613"/>
      <c r="BB32" s="1614"/>
      <c r="BC32" s="1614"/>
      <c r="BD32" s="1614"/>
      <c r="BE32" s="1614"/>
      <c r="BF32" s="1614"/>
      <c r="BG32" s="1614"/>
      <c r="BH32" s="1615"/>
      <c r="BI32" s="1615"/>
      <c r="BJ32" s="1615"/>
      <c r="BK32" s="1616"/>
      <c r="BL32" s="1546"/>
      <c r="BM32" s="1452"/>
      <c r="BN32" s="1452"/>
      <c r="BO32" s="1452"/>
      <c r="BP32" s="1452"/>
      <c r="BQ32" s="1452"/>
      <c r="BR32" s="1452"/>
      <c r="BS32" s="1452"/>
      <c r="BT32" s="1452"/>
      <c r="BU32" s="1452"/>
      <c r="BV32" s="1452"/>
      <c r="BW32" s="1452"/>
      <c r="BX32" s="1452"/>
      <c r="BY32" s="1452"/>
      <c r="BZ32" s="1452"/>
      <c r="CA32" s="1452"/>
      <c r="CB32" s="1452"/>
      <c r="CC32" s="1452"/>
      <c r="CD32" s="1452"/>
      <c r="CE32" s="1452"/>
      <c r="CF32" s="1452"/>
      <c r="CG32" s="398"/>
    </row>
    <row r="33" spans="1:87" ht="18" customHeight="1">
      <c r="AZ33" s="399"/>
      <c r="BA33" s="1467" t="s">
        <v>1341</v>
      </c>
      <c r="BB33" s="1467"/>
      <c r="BC33" s="1467"/>
      <c r="BD33" s="1467"/>
      <c r="BE33" s="1467"/>
      <c r="BF33" s="1467"/>
      <c r="BG33" s="1467"/>
      <c r="BH33" s="1467"/>
      <c r="BI33" s="1467"/>
      <c r="BJ33" s="1467"/>
      <c r="BK33" s="1467"/>
      <c r="BL33" s="1467"/>
      <c r="BM33" s="1467"/>
      <c r="BN33" s="1467"/>
      <c r="BO33" s="1467"/>
      <c r="BP33" s="1467"/>
      <c r="BQ33" s="1467"/>
      <c r="BR33" s="1467"/>
      <c r="BS33" s="1467"/>
      <c r="BT33" s="1467"/>
      <c r="BU33" s="1467"/>
      <c r="BV33" s="1467"/>
      <c r="BW33" s="1467"/>
      <c r="BX33" s="1467"/>
      <c r="BY33" s="1467"/>
      <c r="BZ33" s="1467"/>
      <c r="CA33" s="1467"/>
      <c r="CB33" s="1467"/>
      <c r="CC33" s="1467"/>
      <c r="CD33" s="1467"/>
      <c r="CE33" s="1467"/>
      <c r="CF33" s="1467"/>
      <c r="CG33" s="398"/>
    </row>
    <row r="34" spans="1:87" s="184" customFormat="1" ht="12" customHeight="1">
      <c r="A34" s="1593" t="s">
        <v>47</v>
      </c>
      <c r="B34" s="1593"/>
      <c r="C34" s="1593"/>
      <c r="D34" s="1593"/>
      <c r="E34" s="1593"/>
      <c r="F34" s="1593"/>
      <c r="G34" s="1594"/>
      <c r="H34" s="1594"/>
      <c r="I34" s="1593"/>
      <c r="J34" s="1593"/>
      <c r="K34" s="1593"/>
      <c r="L34" s="1593"/>
      <c r="M34" s="1593"/>
      <c r="N34" s="1593"/>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Z34" s="399"/>
      <c r="BA34" s="1467"/>
      <c r="BB34" s="1467"/>
      <c r="BC34" s="1467"/>
      <c r="BD34" s="1467"/>
      <c r="BE34" s="1467"/>
      <c r="BF34" s="1467"/>
      <c r="BG34" s="1467"/>
      <c r="BH34" s="1467"/>
      <c r="BI34" s="1467"/>
      <c r="BJ34" s="1467"/>
      <c r="BK34" s="1467"/>
      <c r="BL34" s="1467"/>
      <c r="BM34" s="1467"/>
      <c r="BN34" s="1467"/>
      <c r="BO34" s="1467"/>
      <c r="BP34" s="1467"/>
      <c r="BQ34" s="1467"/>
      <c r="BR34" s="1467"/>
      <c r="BS34" s="1467"/>
      <c r="BT34" s="1467"/>
      <c r="BU34" s="1467"/>
      <c r="BV34" s="1467"/>
      <c r="BW34" s="1467"/>
      <c r="BX34" s="1467"/>
      <c r="BY34" s="1467"/>
      <c r="BZ34" s="1467"/>
      <c r="CA34" s="1467"/>
      <c r="CB34" s="1467"/>
      <c r="CC34" s="1467"/>
      <c r="CD34" s="1467"/>
      <c r="CE34" s="1467"/>
      <c r="CF34" s="1467"/>
      <c r="CG34" s="398"/>
      <c r="CH34" s="12"/>
      <c r="CI34" s="12"/>
    </row>
    <row r="35" spans="1:87" ht="27" customHeight="1">
      <c r="A35" s="1516" t="s">
        <v>50</v>
      </c>
      <c r="B35" s="1517"/>
      <c r="C35" s="1536" t="s">
        <v>291</v>
      </c>
      <c r="D35" s="1517"/>
      <c r="E35" s="1517"/>
      <c r="F35" s="1536" t="s">
        <v>293</v>
      </c>
      <c r="G35" s="1536"/>
      <c r="H35" s="1536"/>
      <c r="I35" s="1517"/>
      <c r="J35" s="1517"/>
      <c r="K35" s="1536" t="s">
        <v>54</v>
      </c>
      <c r="L35" s="1536"/>
      <c r="M35" s="1536"/>
      <c r="N35" s="1536"/>
      <c r="O35" s="1536" t="s">
        <v>534</v>
      </c>
      <c r="P35" s="1517"/>
      <c r="Q35" s="1517"/>
      <c r="R35" s="1517"/>
      <c r="S35" s="1517"/>
      <c r="T35" s="1517" t="s">
        <v>43</v>
      </c>
      <c r="U35" s="1517"/>
      <c r="V35" s="1517"/>
      <c r="W35" s="1517"/>
      <c r="X35" s="1517"/>
      <c r="Y35" s="1536" t="s">
        <v>501</v>
      </c>
      <c r="Z35" s="1517"/>
      <c r="AA35" s="1517"/>
      <c r="AB35" s="1517"/>
      <c r="AC35" s="1517"/>
      <c r="AD35" s="1517"/>
      <c r="AE35" s="1517"/>
      <c r="AF35" s="1517"/>
      <c r="AG35" s="1517"/>
      <c r="AH35" s="1536" t="s">
        <v>1340</v>
      </c>
      <c r="AI35" s="1517"/>
      <c r="AJ35" s="1517"/>
      <c r="AK35" s="1509" t="s">
        <v>14</v>
      </c>
      <c r="AL35" s="1510"/>
      <c r="AM35" s="1510"/>
      <c r="AN35" s="1510"/>
      <c r="AO35" s="1510"/>
      <c r="AP35" s="1510"/>
      <c r="AQ35" s="1510"/>
      <c r="AR35" s="1510"/>
      <c r="AS35" s="1510"/>
      <c r="AT35" s="1510"/>
      <c r="AU35" s="1511"/>
      <c r="AV35" s="1517" t="s">
        <v>10</v>
      </c>
      <c r="AW35" s="1517"/>
      <c r="AX35" s="1517"/>
      <c r="AY35" s="1583"/>
      <c r="AZ35" s="399"/>
      <c r="BA35" s="1467"/>
      <c r="BB35" s="1467"/>
      <c r="BC35" s="1467"/>
      <c r="BD35" s="1467"/>
      <c r="BE35" s="1467"/>
      <c r="BF35" s="1467"/>
      <c r="BG35" s="1467"/>
      <c r="BH35" s="1467"/>
      <c r="BI35" s="1467"/>
      <c r="BJ35" s="1467"/>
      <c r="BK35" s="1467"/>
      <c r="BL35" s="1467"/>
      <c r="BM35" s="1467"/>
      <c r="BN35" s="1467"/>
      <c r="BO35" s="1467"/>
      <c r="BP35" s="1467"/>
      <c r="BQ35" s="1467"/>
      <c r="BR35" s="1467"/>
      <c r="BS35" s="1467"/>
      <c r="BT35" s="1467"/>
      <c r="BU35" s="1467"/>
      <c r="BV35" s="1467"/>
      <c r="BW35" s="1467"/>
      <c r="BX35" s="1467"/>
      <c r="BY35" s="1467"/>
      <c r="BZ35" s="1467"/>
      <c r="CA35" s="1467"/>
      <c r="CB35" s="1467"/>
      <c r="CC35" s="1467"/>
      <c r="CD35" s="1467"/>
      <c r="CE35" s="1467"/>
      <c r="CF35" s="1467"/>
      <c r="CG35" s="398"/>
    </row>
    <row r="36" spans="1:87" ht="13.5" customHeight="1">
      <c r="A36" s="1584">
        <v>1</v>
      </c>
      <c r="B36" s="1585"/>
      <c r="C36" s="1586"/>
      <c r="D36" s="1586"/>
      <c r="E36" s="1586"/>
      <c r="F36" s="1581"/>
      <c r="G36" s="1581"/>
      <c r="H36" s="1581"/>
      <c r="I36" s="1581"/>
      <c r="J36" s="1581"/>
      <c r="K36" s="1587" t="e">
        <f>INDEX(직급.과정,MATCH(F36,성명,0))</f>
        <v>#N/A</v>
      </c>
      <c r="L36" s="1588"/>
      <c r="M36" s="1588"/>
      <c r="N36" s="1589"/>
      <c r="O36" s="1590" t="e">
        <f>HLOOKUP(K36,인건비지급단가!$B$6:$O$7,2,FALSE)</f>
        <v>#N/A</v>
      </c>
      <c r="P36" s="1591"/>
      <c r="Q36" s="1591"/>
      <c r="R36" s="1591"/>
      <c r="S36" s="1592"/>
      <c r="T36" s="1595"/>
      <c r="U36" s="1595"/>
      <c r="V36" s="1595"/>
      <c r="W36" s="1595"/>
      <c r="X36" s="1508"/>
      <c r="Y36" s="1475"/>
      <c r="Z36" s="1476"/>
      <c r="AA36" s="1476"/>
      <c r="AB36" s="1476"/>
      <c r="AC36" s="406" t="s">
        <v>51</v>
      </c>
      <c r="AD36" s="1476"/>
      <c r="AE36" s="1476"/>
      <c r="AF36" s="1476"/>
      <c r="AG36" s="1477"/>
      <c r="AH36" s="1537" t="e">
        <f>ROUNDUP(T36/O36,4)</f>
        <v>#N/A</v>
      </c>
      <c r="AI36" s="1538"/>
      <c r="AJ36" s="1539"/>
      <c r="AK36" s="1512" t="e">
        <f>INDEX(연구실계좌번호,MATCH(F36,성명,0))</f>
        <v>#N/A</v>
      </c>
      <c r="AL36" s="1513"/>
      <c r="AM36" s="1513"/>
      <c r="AN36" s="1513"/>
      <c r="AO36" s="1513"/>
      <c r="AP36" s="1513"/>
      <c r="AQ36" s="1513"/>
      <c r="AR36" s="1513"/>
      <c r="AS36" s="1513"/>
      <c r="AT36" s="1513"/>
      <c r="AU36" s="1514"/>
      <c r="AV36" s="1581"/>
      <c r="AW36" s="1581"/>
      <c r="AX36" s="1581"/>
      <c r="AY36" s="1582"/>
      <c r="AZ36" s="399"/>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398"/>
    </row>
    <row r="37" spans="1:87" ht="13.5">
      <c r="A37" s="1578"/>
      <c r="B37" s="1579"/>
      <c r="C37" s="1580"/>
      <c r="D37" s="1580"/>
      <c r="E37" s="1580"/>
      <c r="F37" s="1576"/>
      <c r="G37" s="1576"/>
      <c r="H37" s="1576"/>
      <c r="I37" s="1576"/>
      <c r="J37" s="1576"/>
      <c r="K37" s="1486"/>
      <c r="L37" s="1487"/>
      <c r="M37" s="1487"/>
      <c r="N37" s="1488"/>
      <c r="O37" s="1472"/>
      <c r="P37" s="1473"/>
      <c r="Q37" s="1473"/>
      <c r="R37" s="1473"/>
      <c r="S37" s="1474"/>
      <c r="T37" s="1473"/>
      <c r="U37" s="1473"/>
      <c r="V37" s="1473"/>
      <c r="W37" s="1473"/>
      <c r="X37" s="1474"/>
      <c r="Y37" s="1481"/>
      <c r="Z37" s="1482"/>
      <c r="AA37" s="339" t="s">
        <v>777</v>
      </c>
      <c r="AB37" s="1483" t="e">
        <f>DATEDIF(EOMONTH(Y36,-1)-1,EOMONTH(AD36,0),"m")</f>
        <v>#NUM!</v>
      </c>
      <c r="AC37" s="1483"/>
      <c r="AD37" s="1483"/>
      <c r="AE37" s="1484" t="s">
        <v>290</v>
      </c>
      <c r="AF37" s="1484"/>
      <c r="AG37" s="1485"/>
      <c r="AH37" s="1478"/>
      <c r="AI37" s="1479"/>
      <c r="AJ37" s="1480"/>
      <c r="AK37" s="1457"/>
      <c r="AL37" s="1458"/>
      <c r="AM37" s="1458"/>
      <c r="AN37" s="1458"/>
      <c r="AO37" s="1458"/>
      <c r="AP37" s="1458"/>
      <c r="AQ37" s="1458"/>
      <c r="AR37" s="1458"/>
      <c r="AS37" s="1458"/>
      <c r="AT37" s="1458"/>
      <c r="AU37" s="1459"/>
      <c r="AV37" s="1576"/>
      <c r="AW37" s="1576"/>
      <c r="AX37" s="1576"/>
      <c r="AY37" s="1577"/>
      <c r="AZ37" s="399"/>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c r="BW37" s="412"/>
      <c r="BX37" s="412"/>
      <c r="BY37" s="412"/>
      <c r="BZ37" s="412"/>
      <c r="CA37" s="412"/>
      <c r="CB37" s="412"/>
      <c r="CC37" s="412"/>
      <c r="CD37" s="412"/>
      <c r="CE37" s="412"/>
      <c r="CF37" s="412"/>
      <c r="CG37" s="398"/>
    </row>
    <row r="38" spans="1:87" ht="13.5" customHeight="1">
      <c r="A38" s="1578">
        <v>2</v>
      </c>
      <c r="B38" s="1579"/>
      <c r="C38" s="1580"/>
      <c r="D38" s="1580"/>
      <c r="E38" s="1580"/>
      <c r="F38" s="1576"/>
      <c r="G38" s="1576"/>
      <c r="H38" s="1576"/>
      <c r="I38" s="1576"/>
      <c r="J38" s="1576"/>
      <c r="K38" s="1486" t="e">
        <f>INDEX(직급.과정,MATCH(F38,성명,0))</f>
        <v>#N/A</v>
      </c>
      <c r="L38" s="1487"/>
      <c r="M38" s="1487"/>
      <c r="N38" s="1488"/>
      <c r="O38" s="1472" t="e">
        <f>HLOOKUP(K38,인건비지급단가!$B$6:$O$7,2,FALSE)</f>
        <v>#N/A</v>
      </c>
      <c r="P38" s="1473"/>
      <c r="Q38" s="1473"/>
      <c r="R38" s="1473"/>
      <c r="S38" s="1474"/>
      <c r="T38" s="1365"/>
      <c r="U38" s="1365"/>
      <c r="V38" s="1365"/>
      <c r="W38" s="1365"/>
      <c r="X38" s="1365"/>
      <c r="Y38" s="1475"/>
      <c r="Z38" s="1476"/>
      <c r="AA38" s="1476"/>
      <c r="AB38" s="1476"/>
      <c r="AC38" s="406" t="s">
        <v>51</v>
      </c>
      <c r="AD38" s="1476"/>
      <c r="AE38" s="1476"/>
      <c r="AF38" s="1476"/>
      <c r="AG38" s="1477"/>
      <c r="AH38" s="1478" t="e">
        <f>ROUNDUP(T38/O38,4)</f>
        <v>#N/A</v>
      </c>
      <c r="AI38" s="1479"/>
      <c r="AJ38" s="1480"/>
      <c r="AK38" s="1454" t="e">
        <f>INDEX(연구실계좌번호,MATCH(F38,성명,0))</f>
        <v>#N/A</v>
      </c>
      <c r="AL38" s="1455"/>
      <c r="AM38" s="1455"/>
      <c r="AN38" s="1455"/>
      <c r="AO38" s="1455"/>
      <c r="AP38" s="1455"/>
      <c r="AQ38" s="1455"/>
      <c r="AR38" s="1455"/>
      <c r="AS38" s="1455"/>
      <c r="AT38" s="1455"/>
      <c r="AU38" s="1456"/>
      <c r="AV38" s="1576"/>
      <c r="AW38" s="1576"/>
      <c r="AX38" s="1576"/>
      <c r="AY38" s="1577"/>
      <c r="AZ38" s="399"/>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c r="BW38" s="412"/>
      <c r="BX38" s="412"/>
      <c r="BY38" s="412"/>
      <c r="BZ38" s="412"/>
      <c r="CA38" s="412"/>
      <c r="CB38" s="412"/>
      <c r="CC38" s="412"/>
      <c r="CD38" s="412"/>
      <c r="CE38" s="412"/>
      <c r="CF38" s="412"/>
      <c r="CG38" s="398"/>
    </row>
    <row r="39" spans="1:87" ht="13.5" customHeight="1">
      <c r="A39" s="1578"/>
      <c r="B39" s="1579"/>
      <c r="C39" s="1580"/>
      <c r="D39" s="1580"/>
      <c r="E39" s="1580"/>
      <c r="F39" s="1576"/>
      <c r="G39" s="1576"/>
      <c r="H39" s="1576"/>
      <c r="I39" s="1576"/>
      <c r="J39" s="1576"/>
      <c r="K39" s="1486"/>
      <c r="L39" s="1487"/>
      <c r="M39" s="1487"/>
      <c r="N39" s="1488"/>
      <c r="O39" s="1472"/>
      <c r="P39" s="1473"/>
      <c r="Q39" s="1473"/>
      <c r="R39" s="1473"/>
      <c r="S39" s="1474"/>
      <c r="T39" s="1365"/>
      <c r="U39" s="1365"/>
      <c r="V39" s="1365"/>
      <c r="W39" s="1365"/>
      <c r="X39" s="1365"/>
      <c r="Y39" s="1481"/>
      <c r="Z39" s="1482"/>
      <c r="AA39" s="339" t="s">
        <v>52</v>
      </c>
      <c r="AB39" s="1483" t="e">
        <f>DATEDIF(EOMONTH(Y38,-1)-1,EOMONTH(AD38,0),"m")</f>
        <v>#NUM!</v>
      </c>
      <c r="AC39" s="1483"/>
      <c r="AD39" s="1483"/>
      <c r="AE39" s="1484" t="s">
        <v>290</v>
      </c>
      <c r="AF39" s="1484"/>
      <c r="AG39" s="1485"/>
      <c r="AH39" s="1478"/>
      <c r="AI39" s="1479"/>
      <c r="AJ39" s="1480"/>
      <c r="AK39" s="1457"/>
      <c r="AL39" s="1458"/>
      <c r="AM39" s="1458"/>
      <c r="AN39" s="1458"/>
      <c r="AO39" s="1458"/>
      <c r="AP39" s="1458"/>
      <c r="AQ39" s="1458"/>
      <c r="AR39" s="1458"/>
      <c r="AS39" s="1458"/>
      <c r="AT39" s="1458"/>
      <c r="AU39" s="1459"/>
      <c r="AV39" s="1576"/>
      <c r="AW39" s="1576"/>
      <c r="AX39" s="1576"/>
      <c r="AY39" s="1577"/>
      <c r="AZ39" s="399"/>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18"/>
      <c r="CE39" s="18"/>
      <c r="CF39" s="18"/>
      <c r="CG39" s="398"/>
    </row>
    <row r="40" spans="1:87" ht="13.5" customHeight="1">
      <c r="A40" s="1578">
        <v>3</v>
      </c>
      <c r="B40" s="1579"/>
      <c r="C40" s="1580"/>
      <c r="D40" s="1580"/>
      <c r="E40" s="1580"/>
      <c r="F40" s="1576"/>
      <c r="G40" s="1576"/>
      <c r="H40" s="1576"/>
      <c r="I40" s="1576"/>
      <c r="J40" s="1576"/>
      <c r="K40" s="1486" t="e">
        <f>INDEX(직급.과정,MATCH(F40,성명,0))</f>
        <v>#N/A</v>
      </c>
      <c r="L40" s="1487"/>
      <c r="M40" s="1487"/>
      <c r="N40" s="1488"/>
      <c r="O40" s="1472" t="e">
        <f>HLOOKUP(K40,인건비지급단가!$B$6:$O$7,2,FALSE)</f>
        <v>#N/A</v>
      </c>
      <c r="P40" s="1473"/>
      <c r="Q40" s="1473"/>
      <c r="R40" s="1473"/>
      <c r="S40" s="1474"/>
      <c r="T40" s="1365"/>
      <c r="U40" s="1365"/>
      <c r="V40" s="1365"/>
      <c r="W40" s="1365"/>
      <c r="X40" s="1365"/>
      <c r="Y40" s="1475"/>
      <c r="Z40" s="1476"/>
      <c r="AA40" s="1476"/>
      <c r="AB40" s="1476"/>
      <c r="AC40" s="406" t="s">
        <v>51</v>
      </c>
      <c r="AD40" s="1476"/>
      <c r="AE40" s="1476"/>
      <c r="AF40" s="1476"/>
      <c r="AG40" s="1477"/>
      <c r="AH40" s="1478" t="e">
        <f>ROUNDUP(T40/O40,4)</f>
        <v>#N/A</v>
      </c>
      <c r="AI40" s="1479"/>
      <c r="AJ40" s="1480"/>
      <c r="AK40" s="1454" t="e">
        <f>INDEX(연구실계좌번호,MATCH(F40,성명,0))</f>
        <v>#N/A</v>
      </c>
      <c r="AL40" s="1455"/>
      <c r="AM40" s="1455"/>
      <c r="AN40" s="1455"/>
      <c r="AO40" s="1455"/>
      <c r="AP40" s="1455"/>
      <c r="AQ40" s="1455"/>
      <c r="AR40" s="1455"/>
      <c r="AS40" s="1455"/>
      <c r="AT40" s="1455"/>
      <c r="AU40" s="1456"/>
      <c r="AV40" s="1576"/>
      <c r="AW40" s="1576"/>
      <c r="AX40" s="1576"/>
      <c r="AY40" s="1577"/>
      <c r="AZ40" s="398"/>
      <c r="BA40" s="18" t="s">
        <v>1240</v>
      </c>
      <c r="BB40" s="391"/>
      <c r="BC40" s="391"/>
      <c r="BD40" s="391"/>
      <c r="BE40" s="391"/>
      <c r="BF40" s="391"/>
      <c r="BG40" s="391"/>
      <c r="BH40" s="391"/>
      <c r="BI40" s="391"/>
      <c r="BJ40" s="391"/>
      <c r="BK40" s="391"/>
      <c r="BL40" s="391"/>
      <c r="BM40" s="391"/>
      <c r="BN40" s="391"/>
      <c r="BO40" s="391"/>
      <c r="BP40" s="391"/>
      <c r="BQ40" s="391"/>
      <c r="BR40" s="408"/>
      <c r="BS40" s="408"/>
      <c r="BT40" s="408"/>
      <c r="BU40" s="408"/>
      <c r="BV40" s="408"/>
      <c r="BW40" s="408"/>
      <c r="BX40" s="408"/>
      <c r="BY40" s="408"/>
      <c r="BZ40" s="408"/>
      <c r="CA40" s="408"/>
      <c r="CB40" s="408"/>
      <c r="CC40" s="408"/>
      <c r="CD40" s="408"/>
      <c r="CE40" s="408"/>
      <c r="CF40" s="408"/>
      <c r="CG40" s="403"/>
    </row>
    <row r="41" spans="1:87" ht="13.5" customHeight="1">
      <c r="A41" s="1578"/>
      <c r="B41" s="1579"/>
      <c r="C41" s="1580"/>
      <c r="D41" s="1580"/>
      <c r="E41" s="1580"/>
      <c r="F41" s="1576"/>
      <c r="G41" s="1576"/>
      <c r="H41" s="1576"/>
      <c r="I41" s="1576"/>
      <c r="J41" s="1576"/>
      <c r="K41" s="1486"/>
      <c r="L41" s="1487"/>
      <c r="M41" s="1487"/>
      <c r="N41" s="1488"/>
      <c r="O41" s="1472"/>
      <c r="P41" s="1473"/>
      <c r="Q41" s="1473"/>
      <c r="R41" s="1473"/>
      <c r="S41" s="1474"/>
      <c r="T41" s="1365"/>
      <c r="U41" s="1365"/>
      <c r="V41" s="1365"/>
      <c r="W41" s="1365"/>
      <c r="X41" s="1365"/>
      <c r="Y41" s="1481"/>
      <c r="Z41" s="1482"/>
      <c r="AA41" s="339" t="s">
        <v>52</v>
      </c>
      <c r="AB41" s="1483" t="e">
        <f>DATEDIF(EOMONTH(Y40,-1)-1,EOMONTH(AD40,0),"m")</f>
        <v>#NUM!</v>
      </c>
      <c r="AC41" s="1483"/>
      <c r="AD41" s="1483"/>
      <c r="AE41" s="1484" t="s">
        <v>290</v>
      </c>
      <c r="AF41" s="1484"/>
      <c r="AG41" s="1485"/>
      <c r="AH41" s="1478"/>
      <c r="AI41" s="1479"/>
      <c r="AJ41" s="1480"/>
      <c r="AK41" s="1457"/>
      <c r="AL41" s="1458"/>
      <c r="AM41" s="1458"/>
      <c r="AN41" s="1458"/>
      <c r="AO41" s="1458"/>
      <c r="AP41" s="1458"/>
      <c r="AQ41" s="1458"/>
      <c r="AR41" s="1458"/>
      <c r="AS41" s="1458"/>
      <c r="AT41" s="1458"/>
      <c r="AU41" s="1459"/>
      <c r="AV41" s="1576"/>
      <c r="AW41" s="1576"/>
      <c r="AX41" s="1576"/>
      <c r="AY41" s="1577"/>
      <c r="AZ41" s="398"/>
      <c r="BA41" s="1489" t="s">
        <v>1241</v>
      </c>
      <c r="BB41" s="1489"/>
      <c r="BC41" s="1489"/>
      <c r="BD41" s="1489"/>
      <c r="BE41" s="1489"/>
      <c r="BF41" s="1489"/>
      <c r="BG41" s="1489"/>
      <c r="BH41" s="1489"/>
      <c r="BI41" s="1489" t="s">
        <v>1242</v>
      </c>
      <c r="BJ41" s="1489"/>
      <c r="BK41" s="1489"/>
      <c r="BL41" s="1489"/>
      <c r="BM41" s="1489"/>
      <c r="BN41" s="1489"/>
      <c r="BO41" s="1489"/>
      <c r="BP41" s="1489"/>
      <c r="BQ41" s="1489" t="s">
        <v>1243</v>
      </c>
      <c r="BR41" s="1489"/>
      <c r="BS41" s="1489"/>
      <c r="BT41" s="1489"/>
      <c r="BU41" s="1489"/>
      <c r="BV41" s="1489"/>
      <c r="BW41" s="1489"/>
      <c r="BX41" s="1489"/>
      <c r="BY41" s="1489" t="s">
        <v>1244</v>
      </c>
      <c r="BZ41" s="1489"/>
      <c r="CA41" s="1489"/>
      <c r="CB41" s="1489"/>
      <c r="CC41" s="1489"/>
      <c r="CD41" s="1489"/>
      <c r="CE41" s="1489"/>
      <c r="CF41" s="1489"/>
      <c r="CG41" s="404"/>
    </row>
    <row r="42" spans="1:87" ht="13.5" customHeight="1">
      <c r="A42" s="1578">
        <v>4</v>
      </c>
      <c r="B42" s="1579"/>
      <c r="C42" s="1580"/>
      <c r="D42" s="1580"/>
      <c r="E42" s="1580"/>
      <c r="F42" s="1576"/>
      <c r="G42" s="1576"/>
      <c r="H42" s="1576"/>
      <c r="I42" s="1576"/>
      <c r="J42" s="1576"/>
      <c r="K42" s="1486" t="e">
        <f>INDEX(직급.과정,MATCH(F42,성명,0))</f>
        <v>#N/A</v>
      </c>
      <c r="L42" s="1487"/>
      <c r="M42" s="1487"/>
      <c r="N42" s="1488"/>
      <c r="O42" s="1472" t="e">
        <f>HLOOKUP(K42,인건비지급단가!$B$6:$O$7,2,FALSE)</f>
        <v>#N/A</v>
      </c>
      <c r="P42" s="1473"/>
      <c r="Q42" s="1473"/>
      <c r="R42" s="1473"/>
      <c r="S42" s="1474"/>
      <c r="T42" s="1365"/>
      <c r="U42" s="1365"/>
      <c r="V42" s="1365"/>
      <c r="W42" s="1365"/>
      <c r="X42" s="1365"/>
      <c r="Y42" s="1475"/>
      <c r="Z42" s="1476"/>
      <c r="AA42" s="1476"/>
      <c r="AB42" s="1476"/>
      <c r="AC42" s="406" t="s">
        <v>51</v>
      </c>
      <c r="AD42" s="1476"/>
      <c r="AE42" s="1476"/>
      <c r="AF42" s="1476"/>
      <c r="AG42" s="1477"/>
      <c r="AH42" s="1478" t="e">
        <f>ROUNDUP(T42/O42,4)</f>
        <v>#N/A</v>
      </c>
      <c r="AI42" s="1479"/>
      <c r="AJ42" s="1480"/>
      <c r="AK42" s="1454" t="e">
        <f>INDEX(연구실계좌번호,MATCH(F42,성명,0))</f>
        <v>#N/A</v>
      </c>
      <c r="AL42" s="1455"/>
      <c r="AM42" s="1455"/>
      <c r="AN42" s="1455"/>
      <c r="AO42" s="1455"/>
      <c r="AP42" s="1455"/>
      <c r="AQ42" s="1455"/>
      <c r="AR42" s="1455"/>
      <c r="AS42" s="1455"/>
      <c r="AT42" s="1455"/>
      <c r="AU42" s="1456"/>
      <c r="AV42" s="1576"/>
      <c r="AW42" s="1576"/>
      <c r="AX42" s="1576"/>
      <c r="AY42" s="1577"/>
      <c r="AZ42" s="398"/>
      <c r="BA42" s="1489"/>
      <c r="BB42" s="1489"/>
      <c r="BC42" s="1489"/>
      <c r="BD42" s="1489"/>
      <c r="BE42" s="1489"/>
      <c r="BF42" s="1489"/>
      <c r="BG42" s="1489"/>
      <c r="BH42" s="1489"/>
      <c r="BI42" s="1489"/>
      <c r="BJ42" s="1489"/>
      <c r="BK42" s="1489"/>
      <c r="BL42" s="1489"/>
      <c r="BM42" s="1489"/>
      <c r="BN42" s="1489"/>
      <c r="BO42" s="1489"/>
      <c r="BP42" s="1489"/>
      <c r="BQ42" s="1489"/>
      <c r="BR42" s="1489"/>
      <c r="BS42" s="1489"/>
      <c r="BT42" s="1489"/>
      <c r="BU42" s="1489"/>
      <c r="BV42" s="1489"/>
      <c r="BW42" s="1489"/>
      <c r="BX42" s="1489"/>
      <c r="BY42" s="1489"/>
      <c r="BZ42" s="1489"/>
      <c r="CA42" s="1489"/>
      <c r="CB42" s="1489"/>
      <c r="CC42" s="1489"/>
      <c r="CD42" s="1489"/>
      <c r="CE42" s="1489"/>
      <c r="CF42" s="1489"/>
      <c r="CG42" s="404"/>
    </row>
    <row r="43" spans="1:87" ht="13.5" customHeight="1">
      <c r="A43" s="1578"/>
      <c r="B43" s="1579"/>
      <c r="C43" s="1580"/>
      <c r="D43" s="1580"/>
      <c r="E43" s="1580"/>
      <c r="F43" s="1576"/>
      <c r="G43" s="1576"/>
      <c r="H43" s="1576"/>
      <c r="I43" s="1576"/>
      <c r="J43" s="1576"/>
      <c r="K43" s="1486"/>
      <c r="L43" s="1487"/>
      <c r="M43" s="1487"/>
      <c r="N43" s="1488"/>
      <c r="O43" s="1472"/>
      <c r="P43" s="1473"/>
      <c r="Q43" s="1473"/>
      <c r="R43" s="1473"/>
      <c r="S43" s="1474"/>
      <c r="T43" s="1365"/>
      <c r="U43" s="1365"/>
      <c r="V43" s="1365"/>
      <c r="W43" s="1365"/>
      <c r="X43" s="1365"/>
      <c r="Y43" s="1481"/>
      <c r="Z43" s="1482"/>
      <c r="AA43" s="339" t="s">
        <v>52</v>
      </c>
      <c r="AB43" s="1483" t="e">
        <f>DATEDIF(EOMONTH(Y42,-1)-1,EOMONTH(AD42,0),"m")</f>
        <v>#NUM!</v>
      </c>
      <c r="AC43" s="1483"/>
      <c r="AD43" s="1483"/>
      <c r="AE43" s="1484" t="s">
        <v>290</v>
      </c>
      <c r="AF43" s="1484"/>
      <c r="AG43" s="1485"/>
      <c r="AH43" s="1478"/>
      <c r="AI43" s="1479"/>
      <c r="AJ43" s="1480"/>
      <c r="AK43" s="1457"/>
      <c r="AL43" s="1458"/>
      <c r="AM43" s="1458"/>
      <c r="AN43" s="1458"/>
      <c r="AO43" s="1458"/>
      <c r="AP43" s="1458"/>
      <c r="AQ43" s="1458"/>
      <c r="AR43" s="1458"/>
      <c r="AS43" s="1458"/>
      <c r="AT43" s="1458"/>
      <c r="AU43" s="1459"/>
      <c r="AV43" s="1576"/>
      <c r="AW43" s="1576"/>
      <c r="AX43" s="1576"/>
      <c r="AY43" s="1577"/>
      <c r="AZ43" s="398"/>
      <c r="BA43" s="1489" t="s">
        <v>1236</v>
      </c>
      <c r="BB43" s="1489"/>
      <c r="BC43" s="1489"/>
      <c r="BD43" s="1489"/>
      <c r="BE43" s="1489"/>
      <c r="BF43" s="1489"/>
      <c r="BG43" s="1489"/>
      <c r="BH43" s="1489"/>
      <c r="BI43" s="1534">
        <v>3000000</v>
      </c>
      <c r="BJ43" s="1535"/>
      <c r="BK43" s="1535"/>
      <c r="BL43" s="1535"/>
      <c r="BM43" s="1535"/>
      <c r="BN43" s="1535"/>
      <c r="BO43" s="1535"/>
      <c r="BP43" s="1535"/>
      <c r="BQ43" s="1534">
        <v>2200000</v>
      </c>
      <c r="BR43" s="1535"/>
      <c r="BS43" s="1535"/>
      <c r="BT43" s="1535"/>
      <c r="BU43" s="1535"/>
      <c r="BV43" s="1535"/>
      <c r="BW43" s="1535"/>
      <c r="BX43" s="1535"/>
      <c r="BY43" s="1534">
        <v>1300000</v>
      </c>
      <c r="BZ43" s="1535"/>
      <c r="CA43" s="1535"/>
      <c r="CB43" s="1535"/>
      <c r="CC43" s="1535"/>
      <c r="CD43" s="1535"/>
      <c r="CE43" s="1535"/>
      <c r="CF43" s="1535"/>
      <c r="CG43" s="404"/>
      <c r="CH43" s="184"/>
      <c r="CI43" s="184"/>
    </row>
    <row r="44" spans="1:87" ht="13.5">
      <c r="A44" s="1578">
        <v>5</v>
      </c>
      <c r="B44" s="1579"/>
      <c r="C44" s="1580"/>
      <c r="D44" s="1580"/>
      <c r="E44" s="1580"/>
      <c r="F44" s="1576"/>
      <c r="G44" s="1576"/>
      <c r="H44" s="1576"/>
      <c r="I44" s="1576"/>
      <c r="J44" s="1576"/>
      <c r="K44" s="1486" t="e">
        <f>INDEX(직급.과정,MATCH(F44,성명,0))</f>
        <v>#N/A</v>
      </c>
      <c r="L44" s="1487"/>
      <c r="M44" s="1487"/>
      <c r="N44" s="1488"/>
      <c r="O44" s="1472" t="e">
        <f>HLOOKUP(K44,인건비지급단가!$B$6:$O$7,2,FALSE)</f>
        <v>#N/A</v>
      </c>
      <c r="P44" s="1473"/>
      <c r="Q44" s="1473"/>
      <c r="R44" s="1473"/>
      <c r="S44" s="1474"/>
      <c r="T44" s="1365"/>
      <c r="U44" s="1365"/>
      <c r="V44" s="1365"/>
      <c r="W44" s="1365"/>
      <c r="X44" s="1365"/>
      <c r="Y44" s="1475"/>
      <c r="Z44" s="1476"/>
      <c r="AA44" s="1476"/>
      <c r="AB44" s="1476"/>
      <c r="AC44" s="406" t="s">
        <v>51</v>
      </c>
      <c r="AD44" s="1476"/>
      <c r="AE44" s="1476"/>
      <c r="AF44" s="1476"/>
      <c r="AG44" s="1477"/>
      <c r="AH44" s="1478" t="e">
        <f>ROUNDUP(T44/O44,4)</f>
        <v>#N/A</v>
      </c>
      <c r="AI44" s="1479"/>
      <c r="AJ44" s="1480"/>
      <c r="AK44" s="1454" t="e">
        <f>INDEX(연구실계좌번호,MATCH(F44,성명,0))</f>
        <v>#N/A</v>
      </c>
      <c r="AL44" s="1455"/>
      <c r="AM44" s="1455"/>
      <c r="AN44" s="1455"/>
      <c r="AO44" s="1455"/>
      <c r="AP44" s="1455"/>
      <c r="AQ44" s="1455"/>
      <c r="AR44" s="1455"/>
      <c r="AS44" s="1455"/>
      <c r="AT44" s="1455"/>
      <c r="AU44" s="1456"/>
      <c r="AV44" s="1576"/>
      <c r="AW44" s="1576"/>
      <c r="AX44" s="1576"/>
      <c r="AY44" s="1577"/>
      <c r="AZ44" s="398"/>
      <c r="BA44" s="1489"/>
      <c r="BB44" s="1489"/>
      <c r="BC44" s="1489"/>
      <c r="BD44" s="1489"/>
      <c r="BE44" s="1489"/>
      <c r="BF44" s="1489"/>
      <c r="BG44" s="1489"/>
      <c r="BH44" s="1489"/>
      <c r="BI44" s="1535"/>
      <c r="BJ44" s="1535"/>
      <c r="BK44" s="1535"/>
      <c r="BL44" s="1535"/>
      <c r="BM44" s="1535"/>
      <c r="BN44" s="1535"/>
      <c r="BO44" s="1535"/>
      <c r="BP44" s="1535"/>
      <c r="BQ44" s="1535"/>
      <c r="BR44" s="1535"/>
      <c r="BS44" s="1535"/>
      <c r="BT44" s="1535"/>
      <c r="BU44" s="1535"/>
      <c r="BV44" s="1535"/>
      <c r="BW44" s="1535"/>
      <c r="BX44" s="1535"/>
      <c r="BY44" s="1535"/>
      <c r="BZ44" s="1535"/>
      <c r="CA44" s="1535"/>
      <c r="CB44" s="1535"/>
      <c r="CC44" s="1535"/>
      <c r="CD44" s="1535"/>
      <c r="CE44" s="1535"/>
      <c r="CF44" s="1535"/>
      <c r="CG44" s="404"/>
    </row>
    <row r="45" spans="1:87" ht="13.5">
      <c r="A45" s="1578"/>
      <c r="B45" s="1579"/>
      <c r="C45" s="1580"/>
      <c r="D45" s="1580"/>
      <c r="E45" s="1580"/>
      <c r="F45" s="1576"/>
      <c r="G45" s="1576"/>
      <c r="H45" s="1576"/>
      <c r="I45" s="1576"/>
      <c r="J45" s="1576"/>
      <c r="K45" s="1486"/>
      <c r="L45" s="1487"/>
      <c r="M45" s="1487"/>
      <c r="N45" s="1488"/>
      <c r="O45" s="1472"/>
      <c r="P45" s="1473"/>
      <c r="Q45" s="1473"/>
      <c r="R45" s="1473"/>
      <c r="S45" s="1474"/>
      <c r="T45" s="1365"/>
      <c r="U45" s="1365"/>
      <c r="V45" s="1365"/>
      <c r="W45" s="1365"/>
      <c r="X45" s="1365"/>
      <c r="Y45" s="1481"/>
      <c r="Z45" s="1482"/>
      <c r="AA45" s="339" t="s">
        <v>52</v>
      </c>
      <c r="AB45" s="1483" t="e">
        <f>DATEDIF(EOMONTH(Y44,-1)-1,EOMONTH(AD44,0),"m")</f>
        <v>#NUM!</v>
      </c>
      <c r="AC45" s="1483"/>
      <c r="AD45" s="1483"/>
      <c r="AE45" s="1484" t="s">
        <v>290</v>
      </c>
      <c r="AF45" s="1484"/>
      <c r="AG45" s="1485"/>
      <c r="AH45" s="1478"/>
      <c r="AI45" s="1479"/>
      <c r="AJ45" s="1480"/>
      <c r="AK45" s="1457"/>
      <c r="AL45" s="1458"/>
      <c r="AM45" s="1458"/>
      <c r="AN45" s="1458"/>
      <c r="AO45" s="1458"/>
      <c r="AP45" s="1458"/>
      <c r="AQ45" s="1458"/>
      <c r="AR45" s="1458"/>
      <c r="AS45" s="1458"/>
      <c r="AT45" s="1458"/>
      <c r="AU45" s="1459"/>
      <c r="AV45" s="1576"/>
      <c r="AW45" s="1576"/>
      <c r="AX45" s="1576"/>
      <c r="AY45" s="1577"/>
      <c r="AZ45" s="398"/>
      <c r="BA45" s="460"/>
      <c r="BB45" s="460"/>
      <c r="BC45" s="460"/>
      <c r="BD45" s="460"/>
      <c r="BE45" s="460"/>
      <c r="BF45" s="460"/>
      <c r="BG45" s="460"/>
      <c r="BH45" s="460"/>
      <c r="BI45" s="460"/>
      <c r="BJ45" s="460"/>
      <c r="BK45" s="460"/>
      <c r="BL45" s="460"/>
      <c r="BM45" s="460"/>
      <c r="BN45" s="460"/>
      <c r="BO45" s="460"/>
      <c r="BP45" s="460"/>
      <c r="BQ45" s="460"/>
      <c r="BR45" s="460"/>
      <c r="BS45" s="460"/>
      <c r="BT45" s="460"/>
      <c r="BU45" s="460"/>
      <c r="BV45" s="460"/>
      <c r="BW45" s="460"/>
      <c r="BX45" s="460"/>
      <c r="BY45" s="460"/>
      <c r="BZ45" s="460"/>
      <c r="CA45" s="460"/>
      <c r="CB45" s="460"/>
      <c r="CC45" s="460"/>
      <c r="CD45" s="460"/>
      <c r="CE45" s="460"/>
      <c r="CF45" s="460"/>
      <c r="CG45" s="404"/>
    </row>
    <row r="46" spans="1:87" ht="13.5">
      <c r="A46" s="1558">
        <v>6</v>
      </c>
      <c r="B46" s="1559"/>
      <c r="C46" s="1562"/>
      <c r="D46" s="1563"/>
      <c r="E46" s="1564"/>
      <c r="F46" s="1555"/>
      <c r="G46" s="1556"/>
      <c r="H46" s="1556"/>
      <c r="I46" s="1556"/>
      <c r="J46" s="1568"/>
      <c r="K46" s="1486" t="e">
        <f>INDEX(직급.과정,MATCH(F46,성명,0))</f>
        <v>#N/A</v>
      </c>
      <c r="L46" s="1487"/>
      <c r="M46" s="1487"/>
      <c r="N46" s="1488"/>
      <c r="O46" s="1472" t="e">
        <f>HLOOKUP(K46,인건비지급단가!$B$6:$O$7,2,FALSE)</f>
        <v>#N/A</v>
      </c>
      <c r="P46" s="1473"/>
      <c r="Q46" s="1473"/>
      <c r="R46" s="1473"/>
      <c r="S46" s="1474"/>
      <c r="T46" s="1549"/>
      <c r="U46" s="1550"/>
      <c r="V46" s="1550"/>
      <c r="W46" s="1550"/>
      <c r="X46" s="1551"/>
      <c r="Y46" s="1475"/>
      <c r="Z46" s="1476"/>
      <c r="AA46" s="1476"/>
      <c r="AB46" s="1476"/>
      <c r="AC46" s="406" t="s">
        <v>51</v>
      </c>
      <c r="AD46" s="1476"/>
      <c r="AE46" s="1476"/>
      <c r="AF46" s="1476"/>
      <c r="AG46" s="1477"/>
      <c r="AH46" s="1478" t="e">
        <f>ROUNDUP(T46/O46,4)</f>
        <v>#N/A</v>
      </c>
      <c r="AI46" s="1479"/>
      <c r="AJ46" s="1480"/>
      <c r="AK46" s="1454" t="e">
        <f>INDEX(연구실계좌번호,MATCH(F46,성명,0))</f>
        <v>#N/A</v>
      </c>
      <c r="AL46" s="1455"/>
      <c r="AM46" s="1455"/>
      <c r="AN46" s="1455"/>
      <c r="AO46" s="1455"/>
      <c r="AP46" s="1455"/>
      <c r="AQ46" s="1455"/>
      <c r="AR46" s="1455"/>
      <c r="AS46" s="1455"/>
      <c r="AT46" s="1455"/>
      <c r="AU46" s="1456"/>
      <c r="AV46" s="1555"/>
      <c r="AW46" s="1556"/>
      <c r="AX46" s="1556"/>
      <c r="AY46" s="1557"/>
      <c r="AZ46" s="398"/>
      <c r="BA46" s="461"/>
      <c r="BB46" s="461"/>
      <c r="BC46" s="461"/>
      <c r="BD46" s="461"/>
      <c r="BE46" s="461"/>
      <c r="BF46" s="461"/>
      <c r="BG46" s="461"/>
      <c r="BH46" s="461"/>
      <c r="BI46" s="461"/>
      <c r="BJ46" s="461"/>
      <c r="BK46" s="461"/>
      <c r="BL46" s="461"/>
      <c r="BM46" s="461"/>
      <c r="BN46" s="461"/>
      <c r="BO46" s="461"/>
      <c r="BP46" s="461"/>
      <c r="BQ46" s="461"/>
      <c r="BR46" s="461"/>
      <c r="BS46" s="461"/>
      <c r="BT46" s="461"/>
      <c r="BU46" s="461"/>
      <c r="BV46" s="461"/>
      <c r="BW46" s="461"/>
      <c r="BX46" s="461"/>
      <c r="BY46" s="461"/>
      <c r="BZ46" s="461"/>
      <c r="CA46" s="461"/>
      <c r="CB46" s="461"/>
      <c r="CC46" s="461"/>
      <c r="CD46" s="461"/>
      <c r="CE46" s="461"/>
      <c r="CF46" s="461"/>
      <c r="CG46" s="392"/>
    </row>
    <row r="47" spans="1:87" ht="13.5">
      <c r="A47" s="1560"/>
      <c r="B47" s="1561"/>
      <c r="C47" s="1565"/>
      <c r="D47" s="1566"/>
      <c r="E47" s="1567"/>
      <c r="F47" s="1460"/>
      <c r="G47" s="1461"/>
      <c r="H47" s="1461"/>
      <c r="I47" s="1461"/>
      <c r="J47" s="1569"/>
      <c r="K47" s="1486"/>
      <c r="L47" s="1487"/>
      <c r="M47" s="1487"/>
      <c r="N47" s="1488"/>
      <c r="O47" s="1472"/>
      <c r="P47" s="1473"/>
      <c r="Q47" s="1473"/>
      <c r="R47" s="1473"/>
      <c r="S47" s="1474"/>
      <c r="T47" s="1552"/>
      <c r="U47" s="1553"/>
      <c r="V47" s="1553"/>
      <c r="W47" s="1553"/>
      <c r="X47" s="1554"/>
      <c r="Y47" s="1481"/>
      <c r="Z47" s="1482"/>
      <c r="AA47" s="339" t="s">
        <v>52</v>
      </c>
      <c r="AB47" s="1483" t="e">
        <f>DATEDIF(EOMONTH(Y46,-1)-1,EOMONTH(AD46,0),"m")</f>
        <v>#NUM!</v>
      </c>
      <c r="AC47" s="1483"/>
      <c r="AD47" s="1483"/>
      <c r="AE47" s="1484" t="s">
        <v>290</v>
      </c>
      <c r="AF47" s="1484"/>
      <c r="AG47" s="1485"/>
      <c r="AH47" s="1478"/>
      <c r="AI47" s="1479"/>
      <c r="AJ47" s="1480"/>
      <c r="AK47" s="1457"/>
      <c r="AL47" s="1458"/>
      <c r="AM47" s="1458"/>
      <c r="AN47" s="1458"/>
      <c r="AO47" s="1458"/>
      <c r="AP47" s="1458"/>
      <c r="AQ47" s="1458"/>
      <c r="AR47" s="1458"/>
      <c r="AS47" s="1458"/>
      <c r="AT47" s="1458"/>
      <c r="AU47" s="1459"/>
      <c r="AV47" s="1460"/>
      <c r="AW47" s="1461"/>
      <c r="AX47" s="1461"/>
      <c r="AY47" s="1462"/>
      <c r="AZ47" s="398"/>
      <c r="BA47" s="461"/>
      <c r="BB47" s="461"/>
      <c r="BC47" s="461"/>
      <c r="BD47" s="461"/>
      <c r="BE47" s="461"/>
      <c r="BF47" s="461"/>
      <c r="BG47" s="461"/>
      <c r="BH47" s="461"/>
      <c r="BI47" s="461"/>
      <c r="BJ47" s="461"/>
      <c r="BK47" s="461"/>
      <c r="BL47" s="461"/>
      <c r="BM47" s="461"/>
      <c r="BN47" s="461"/>
      <c r="BO47" s="461"/>
      <c r="BP47" s="461"/>
      <c r="BQ47" s="461"/>
      <c r="BR47" s="461"/>
      <c r="BS47" s="461"/>
      <c r="BT47" s="461"/>
      <c r="BU47" s="461"/>
      <c r="BV47" s="461"/>
      <c r="BW47" s="461"/>
      <c r="BX47" s="461"/>
      <c r="BY47" s="461"/>
      <c r="BZ47" s="461"/>
      <c r="CA47" s="461"/>
      <c r="CB47" s="461"/>
      <c r="CC47" s="461"/>
      <c r="CD47" s="461"/>
      <c r="CE47" s="461"/>
      <c r="CF47" s="461"/>
      <c r="CG47" s="392"/>
    </row>
    <row r="48" spans="1:87" ht="13.5">
      <c r="A48" s="1558">
        <v>7</v>
      </c>
      <c r="B48" s="1559"/>
      <c r="C48" s="1562"/>
      <c r="D48" s="1563"/>
      <c r="E48" s="1564"/>
      <c r="F48" s="1555"/>
      <c r="G48" s="1556"/>
      <c r="H48" s="1556"/>
      <c r="I48" s="1556"/>
      <c r="J48" s="1568"/>
      <c r="K48" s="1486" t="e">
        <f>INDEX(직급.과정,MATCH(F48,성명,0))</f>
        <v>#N/A</v>
      </c>
      <c r="L48" s="1487"/>
      <c r="M48" s="1487"/>
      <c r="N48" s="1488"/>
      <c r="O48" s="1472" t="e">
        <f>HLOOKUP(K48,인건비지급단가!$B$6:$O$7,2,FALSE)</f>
        <v>#N/A</v>
      </c>
      <c r="P48" s="1473"/>
      <c r="Q48" s="1473"/>
      <c r="R48" s="1473"/>
      <c r="S48" s="1474"/>
      <c r="T48" s="1549"/>
      <c r="U48" s="1550"/>
      <c r="V48" s="1550"/>
      <c r="W48" s="1550"/>
      <c r="X48" s="1551"/>
      <c r="Y48" s="1475"/>
      <c r="Z48" s="1476"/>
      <c r="AA48" s="1476"/>
      <c r="AB48" s="1476"/>
      <c r="AC48" s="406" t="s">
        <v>51</v>
      </c>
      <c r="AD48" s="1476"/>
      <c r="AE48" s="1476"/>
      <c r="AF48" s="1476"/>
      <c r="AG48" s="1477"/>
      <c r="AH48" s="1478" t="e">
        <f>ROUNDUP(T48/O48,4)</f>
        <v>#N/A</v>
      </c>
      <c r="AI48" s="1479"/>
      <c r="AJ48" s="1480"/>
      <c r="AK48" s="1454" t="e">
        <f>INDEX(연구실계좌번호,MATCH(F48,성명,0))</f>
        <v>#N/A</v>
      </c>
      <c r="AL48" s="1455"/>
      <c r="AM48" s="1455"/>
      <c r="AN48" s="1455"/>
      <c r="AO48" s="1455"/>
      <c r="AP48" s="1455"/>
      <c r="AQ48" s="1455"/>
      <c r="AR48" s="1455"/>
      <c r="AS48" s="1455"/>
      <c r="AT48" s="1455"/>
      <c r="AU48" s="1456"/>
      <c r="AV48" s="1555"/>
      <c r="AW48" s="1556"/>
      <c r="AX48" s="1556"/>
      <c r="AY48" s="1557"/>
      <c r="AZ48" s="398"/>
      <c r="BA48" s="382"/>
      <c r="BB48" s="382"/>
      <c r="BC48" s="382"/>
      <c r="BD48" s="382"/>
      <c r="BE48" s="382"/>
      <c r="BF48" s="382"/>
      <c r="BG48" s="382"/>
      <c r="BH48" s="386"/>
      <c r="BI48" s="386"/>
      <c r="BJ48" s="386"/>
      <c r="BK48" s="386"/>
      <c r="BL48" s="386"/>
      <c r="BM48" s="386"/>
      <c r="BN48" s="386"/>
      <c r="BO48" s="386"/>
      <c r="BP48" s="386"/>
      <c r="BQ48" s="386"/>
      <c r="BR48" s="386"/>
      <c r="BS48" s="386"/>
      <c r="BT48" s="386"/>
      <c r="BU48" s="386"/>
      <c r="BV48" s="386"/>
      <c r="BW48" s="386"/>
      <c r="BX48" s="386"/>
      <c r="BY48" s="386"/>
      <c r="BZ48" s="386"/>
      <c r="CA48" s="386"/>
      <c r="CB48" s="386"/>
      <c r="CC48" s="386"/>
      <c r="CD48" s="386"/>
      <c r="CE48" s="386"/>
      <c r="CF48" s="386"/>
      <c r="CG48" s="404"/>
    </row>
    <row r="49" spans="1:87" ht="13.5" customHeight="1">
      <c r="A49" s="1560"/>
      <c r="B49" s="1561"/>
      <c r="C49" s="1565"/>
      <c r="D49" s="1566"/>
      <c r="E49" s="1567"/>
      <c r="F49" s="1460"/>
      <c r="G49" s="1461"/>
      <c r="H49" s="1461"/>
      <c r="I49" s="1461"/>
      <c r="J49" s="1569"/>
      <c r="K49" s="1486"/>
      <c r="L49" s="1487"/>
      <c r="M49" s="1487"/>
      <c r="N49" s="1488"/>
      <c r="O49" s="1472"/>
      <c r="P49" s="1473"/>
      <c r="Q49" s="1473"/>
      <c r="R49" s="1473"/>
      <c r="S49" s="1474"/>
      <c r="T49" s="1552"/>
      <c r="U49" s="1553"/>
      <c r="V49" s="1553"/>
      <c r="W49" s="1553"/>
      <c r="X49" s="1554"/>
      <c r="Y49" s="1481"/>
      <c r="Z49" s="1482"/>
      <c r="AA49" s="339" t="s">
        <v>52</v>
      </c>
      <c r="AB49" s="1483" t="e">
        <f>DATEDIF(EOMONTH(Y48,-1)-1,EOMONTH(AD48,0),"m")</f>
        <v>#NUM!</v>
      </c>
      <c r="AC49" s="1483"/>
      <c r="AD49" s="1483"/>
      <c r="AE49" s="1484" t="s">
        <v>290</v>
      </c>
      <c r="AF49" s="1484"/>
      <c r="AG49" s="1485"/>
      <c r="AH49" s="1478"/>
      <c r="AI49" s="1479"/>
      <c r="AJ49" s="1480"/>
      <c r="AK49" s="1457"/>
      <c r="AL49" s="1458"/>
      <c r="AM49" s="1458"/>
      <c r="AN49" s="1458"/>
      <c r="AO49" s="1458"/>
      <c r="AP49" s="1458"/>
      <c r="AQ49" s="1458"/>
      <c r="AR49" s="1458"/>
      <c r="AS49" s="1458"/>
      <c r="AT49" s="1458"/>
      <c r="AU49" s="1459"/>
      <c r="AV49" s="1460"/>
      <c r="AW49" s="1461"/>
      <c r="AX49" s="1461"/>
      <c r="AY49" s="1462"/>
      <c r="AZ49" s="398"/>
      <c r="BA49" s="386"/>
      <c r="BB49" s="386"/>
      <c r="BC49" s="386"/>
      <c r="BD49" s="386"/>
      <c r="BE49" s="386"/>
      <c r="BF49" s="386"/>
      <c r="BG49" s="386"/>
      <c r="BH49" s="386"/>
      <c r="BI49" s="386"/>
      <c r="BJ49" s="386"/>
      <c r="BK49" s="386"/>
      <c r="BL49" s="386"/>
      <c r="BM49" s="386"/>
      <c r="BN49" s="386"/>
      <c r="BO49" s="386"/>
      <c r="BP49" s="386"/>
      <c r="BQ49" s="386"/>
      <c r="BR49" s="386"/>
      <c r="BS49" s="386"/>
      <c r="BT49" s="386"/>
      <c r="BU49" s="386"/>
      <c r="BV49" s="386"/>
      <c r="BW49" s="386"/>
      <c r="BX49" s="386"/>
      <c r="BY49" s="386"/>
      <c r="BZ49" s="386"/>
      <c r="CA49" s="386"/>
      <c r="CB49" s="386"/>
      <c r="CC49" s="386"/>
      <c r="CD49" s="386"/>
      <c r="CE49" s="386"/>
      <c r="CF49" s="386"/>
      <c r="CG49" s="404"/>
    </row>
    <row r="50" spans="1:87" ht="13.5">
      <c r="A50" s="1570" t="s">
        <v>20</v>
      </c>
      <c r="B50" s="1571"/>
      <c r="C50" s="1571"/>
      <c r="D50" s="1571"/>
      <c r="E50" s="1571"/>
      <c r="F50" s="1571"/>
      <c r="G50" s="1571"/>
      <c r="H50" s="1571"/>
      <c r="I50" s="1571"/>
      <c r="J50" s="1571"/>
      <c r="K50" s="1571"/>
      <c r="L50" s="1571"/>
      <c r="M50" s="1571"/>
      <c r="N50" s="1571"/>
      <c r="O50" s="1571"/>
      <c r="P50" s="1571"/>
      <c r="Q50" s="1571"/>
      <c r="R50" s="1571"/>
      <c r="S50" s="1571"/>
      <c r="T50" s="1572">
        <f>SUM(T36:X49)</f>
        <v>0</v>
      </c>
      <c r="U50" s="1571"/>
      <c r="V50" s="1571"/>
      <c r="W50" s="1571"/>
      <c r="X50" s="1571"/>
      <c r="Y50" s="1573"/>
      <c r="Z50" s="1574"/>
      <c r="AA50" s="1574"/>
      <c r="AB50" s="1574"/>
      <c r="AC50" s="1574"/>
      <c r="AD50" s="1574"/>
      <c r="AE50" s="1574"/>
      <c r="AF50" s="1574"/>
      <c r="AG50" s="1574"/>
      <c r="AH50" s="1574"/>
      <c r="AI50" s="1574"/>
      <c r="AJ50" s="1574"/>
      <c r="AK50" s="1574"/>
      <c r="AL50" s="1574"/>
      <c r="AM50" s="1574"/>
      <c r="AN50" s="1574"/>
      <c r="AO50" s="1574"/>
      <c r="AP50" s="1574"/>
      <c r="AQ50" s="1574"/>
      <c r="AR50" s="1574"/>
      <c r="AS50" s="1574"/>
      <c r="AT50" s="1574"/>
      <c r="AU50" s="1574"/>
      <c r="AV50" s="1574"/>
      <c r="AW50" s="1574"/>
      <c r="AX50" s="1574"/>
      <c r="AY50" s="1575"/>
      <c r="AZ50" s="398"/>
      <c r="BA50" s="399"/>
      <c r="BB50" s="410"/>
      <c r="BC50" s="410"/>
      <c r="BD50" s="410"/>
      <c r="BE50" s="410"/>
      <c r="BF50" s="410"/>
      <c r="BG50" s="410"/>
      <c r="BH50" s="410"/>
      <c r="BI50" s="410"/>
      <c r="BJ50" s="410"/>
      <c r="BK50" s="410"/>
      <c r="BL50" s="410"/>
      <c r="BM50" s="410"/>
      <c r="BN50" s="410"/>
      <c r="BO50" s="410"/>
      <c r="BP50" s="410"/>
      <c r="BQ50" s="410"/>
      <c r="BR50" s="410"/>
      <c r="BS50" s="410"/>
      <c r="BT50" s="410"/>
      <c r="BU50" s="410"/>
      <c r="BV50" s="410"/>
      <c r="BW50" s="410"/>
      <c r="BX50" s="410"/>
      <c r="BY50" s="410"/>
      <c r="BZ50" s="410"/>
      <c r="CA50" s="410"/>
      <c r="CB50" s="410"/>
      <c r="CC50" s="410"/>
      <c r="CD50" s="410"/>
      <c r="CE50" s="410"/>
      <c r="CF50" s="410"/>
      <c r="CG50" s="410"/>
    </row>
    <row r="51" spans="1:87" ht="15" customHeight="1">
      <c r="A51" s="13"/>
      <c r="B51" s="13"/>
      <c r="C51" s="13"/>
      <c r="D51" s="13"/>
      <c r="E51" s="13"/>
      <c r="F51" s="13"/>
      <c r="G51" s="239"/>
      <c r="H51" s="239"/>
      <c r="I51" s="13"/>
      <c r="J51" s="13"/>
      <c r="K51" s="13"/>
      <c r="L51" s="13"/>
      <c r="M51" s="13"/>
      <c r="N51" s="13"/>
      <c r="O51" s="13"/>
      <c r="P51" s="13"/>
      <c r="Q51" s="239"/>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239"/>
      <c r="AS51" s="13"/>
      <c r="AT51" s="13"/>
      <c r="AU51" s="13"/>
      <c r="AV51" s="13"/>
      <c r="AW51" s="13"/>
      <c r="AX51" s="13"/>
      <c r="AY51" s="13"/>
      <c r="AZ51" s="398"/>
      <c r="BA51" s="45"/>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row>
    <row r="52" spans="1:87" s="189" customFormat="1" ht="18" customHeight="1">
      <c r="A52" s="1545" t="s">
        <v>1108</v>
      </c>
      <c r="B52" s="1545"/>
      <c r="C52" s="1545"/>
      <c r="D52" s="1545"/>
      <c r="E52" s="1545"/>
      <c r="F52" s="1545"/>
      <c r="G52" s="1545"/>
      <c r="H52" s="1545"/>
      <c r="I52" s="1545"/>
      <c r="J52" s="1545"/>
      <c r="K52" s="1545"/>
      <c r="L52" s="1545"/>
      <c r="M52" s="1545"/>
      <c r="N52" s="1545"/>
      <c r="O52" s="1545"/>
      <c r="P52" s="1545"/>
      <c r="Q52" s="1545"/>
      <c r="R52" s="1545"/>
      <c r="S52" s="1545"/>
      <c r="T52" s="1545"/>
      <c r="U52" s="1545"/>
      <c r="V52" s="1545"/>
      <c r="W52" s="1545"/>
      <c r="X52" s="1545"/>
      <c r="Y52" s="1545"/>
      <c r="Z52" s="1545"/>
      <c r="AA52" s="1545"/>
      <c r="AB52" s="1545"/>
      <c r="AC52" s="1545"/>
      <c r="AD52" s="1545"/>
      <c r="AE52" s="1545"/>
      <c r="AF52" s="1545"/>
      <c r="AG52" s="1545"/>
      <c r="AH52" s="1545"/>
      <c r="AI52" s="1545"/>
      <c r="AJ52" s="1545"/>
      <c r="AK52" s="1545"/>
      <c r="AL52" s="1545"/>
      <c r="AM52" s="1545"/>
      <c r="AN52" s="1545"/>
      <c r="AO52" s="1545"/>
      <c r="AP52" s="1545"/>
      <c r="AQ52" s="1545"/>
      <c r="AR52" s="1545"/>
      <c r="AS52" s="1545"/>
      <c r="AT52" s="1545"/>
      <c r="AU52" s="1545"/>
      <c r="AV52" s="1545"/>
      <c r="AW52" s="1545"/>
      <c r="AX52" s="1545"/>
      <c r="AY52" s="1545"/>
      <c r="AZ52" s="402"/>
      <c r="BA52" s="395"/>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410"/>
      <c r="CH52" s="12"/>
      <c r="CI52" s="12"/>
    </row>
    <row r="53" spans="1:87" ht="13.5" customHeight="1">
      <c r="B53" s="1276"/>
      <c r="C53" s="1276"/>
      <c r="D53" s="1276"/>
      <c r="E53" s="1276"/>
      <c r="F53" s="1276"/>
      <c r="G53" s="1276"/>
      <c r="H53" s="1276"/>
      <c r="I53" s="1276"/>
      <c r="J53" s="1276"/>
      <c r="K53" s="1276"/>
      <c r="L53" s="1276"/>
      <c r="M53" s="1276"/>
      <c r="N53" s="1276"/>
      <c r="O53" s="1276"/>
      <c r="P53" s="1276"/>
      <c r="Q53" s="1276"/>
      <c r="R53" s="1276"/>
      <c r="S53" s="1276"/>
      <c r="T53" s="1276"/>
      <c r="U53" s="1276"/>
      <c r="V53" s="1276"/>
      <c r="W53" s="1276"/>
      <c r="X53" s="1276"/>
      <c r="Y53" s="1276"/>
      <c r="Z53" s="1276"/>
      <c r="AA53" s="1276"/>
      <c r="AB53" s="1276"/>
      <c r="AC53" s="1276"/>
      <c r="AD53" s="1276"/>
      <c r="AE53" s="1276"/>
      <c r="AF53" s="1276"/>
      <c r="AG53" s="1276"/>
      <c r="AH53" s="1276"/>
      <c r="AI53" s="1276"/>
      <c r="AJ53" s="1276"/>
      <c r="AK53" s="1276"/>
      <c r="AL53" s="1276"/>
      <c r="AM53" s="1276"/>
      <c r="AN53" s="1276"/>
      <c r="AO53" s="1276"/>
      <c r="AP53" s="1276"/>
      <c r="AQ53" s="1276"/>
      <c r="AR53" s="1276"/>
      <c r="AS53" s="1276"/>
      <c r="AT53" s="1276"/>
      <c r="AU53" s="1276"/>
      <c r="AV53" s="1276"/>
      <c r="AW53" s="1276"/>
      <c r="AX53" s="1276"/>
      <c r="AY53" s="1276"/>
      <c r="AZ53" s="409"/>
      <c r="BA53" s="401"/>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390"/>
      <c r="CF53" s="390"/>
      <c r="CG53" s="410"/>
    </row>
    <row r="54" spans="1:87" s="189" customFormat="1" ht="12.95" customHeight="1">
      <c r="G54" s="237"/>
      <c r="H54" s="237"/>
      <c r="Q54" s="237"/>
      <c r="AR54" s="237"/>
      <c r="AZ54" s="402"/>
      <c r="BA54" s="384"/>
      <c r="BB54" s="386"/>
      <c r="BC54" s="386"/>
      <c r="BD54" s="386"/>
      <c r="BE54" s="386"/>
      <c r="BF54" s="386"/>
      <c r="BG54" s="386"/>
      <c r="BH54" s="386"/>
      <c r="BI54" s="386"/>
      <c r="BJ54" s="386"/>
      <c r="BK54" s="386"/>
      <c r="BL54" s="386"/>
      <c r="BM54" s="386"/>
      <c r="BN54" s="386"/>
      <c r="BO54" s="386"/>
      <c r="BP54" s="386"/>
      <c r="BQ54" s="386"/>
      <c r="BR54" s="386"/>
      <c r="BS54" s="386"/>
      <c r="BT54" s="386"/>
      <c r="BU54" s="386"/>
      <c r="BV54" s="386"/>
      <c r="BW54" s="386"/>
      <c r="BX54" s="386"/>
      <c r="BY54" s="393"/>
      <c r="BZ54" s="393"/>
      <c r="CA54" s="393"/>
      <c r="CB54" s="393"/>
      <c r="CC54" s="393"/>
      <c r="CD54" s="393"/>
      <c r="CE54" s="393"/>
      <c r="CF54" s="393"/>
      <c r="CG54" s="386"/>
      <c r="CH54" s="12"/>
      <c r="CI54" s="12"/>
    </row>
    <row r="55" spans="1:87" s="13" customFormat="1" ht="20.100000000000001" customHeight="1">
      <c r="A55" s="1412">
        <f ca="1">TODAY()</f>
        <v>45428</v>
      </c>
      <c r="B55" s="1412"/>
      <c r="C55" s="1412"/>
      <c r="D55" s="1412"/>
      <c r="E55" s="1412"/>
      <c r="F55" s="1412"/>
      <c r="G55" s="1412"/>
      <c r="H55" s="1412"/>
      <c r="I55" s="1412"/>
      <c r="J55" s="1412"/>
      <c r="K55" s="1412"/>
      <c r="L55" s="1412"/>
      <c r="M55" s="1412"/>
      <c r="N55" s="1412"/>
      <c r="O55" s="1412"/>
      <c r="P55" s="1412"/>
      <c r="Q55" s="1412"/>
      <c r="R55" s="1412"/>
      <c r="S55" s="1412"/>
      <c r="T55" s="1412"/>
      <c r="U55" s="1412"/>
      <c r="V55" s="1412"/>
      <c r="W55" s="1412"/>
      <c r="X55" s="1412"/>
      <c r="Y55" s="1412"/>
      <c r="Z55" s="1412"/>
      <c r="AA55" s="1412"/>
      <c r="AB55" s="1412"/>
      <c r="AC55" s="1412"/>
      <c r="AD55" s="1412"/>
      <c r="AE55" s="1412"/>
      <c r="AF55" s="1412"/>
      <c r="AG55" s="1412"/>
      <c r="AH55" s="1412"/>
      <c r="AI55" s="1412"/>
      <c r="AJ55" s="1412"/>
      <c r="AK55" s="1412"/>
      <c r="AL55" s="1412"/>
      <c r="AM55" s="1412"/>
      <c r="AN55" s="1412"/>
      <c r="AO55" s="1412"/>
      <c r="AP55" s="1412"/>
      <c r="AQ55" s="1412"/>
      <c r="AR55" s="1412"/>
      <c r="AS55" s="1412"/>
      <c r="AT55" s="1412"/>
      <c r="AU55" s="1412"/>
      <c r="AV55" s="1412"/>
      <c r="AW55" s="1412"/>
      <c r="AX55" s="1412"/>
      <c r="AY55" s="1412"/>
      <c r="AZ55" s="18"/>
      <c r="BA55" s="387"/>
      <c r="BB55" s="386"/>
      <c r="BC55" s="386"/>
      <c r="BD55" s="386"/>
      <c r="BE55" s="386"/>
      <c r="BF55" s="392"/>
      <c r="BG55" s="392"/>
      <c r="BH55" s="392"/>
      <c r="BI55" s="392"/>
      <c r="BJ55" s="392"/>
      <c r="BK55" s="392"/>
      <c r="BL55" s="392"/>
      <c r="BM55" s="392"/>
      <c r="BN55" s="386"/>
      <c r="BO55" s="386"/>
      <c r="BP55" s="386"/>
      <c r="BQ55" s="386"/>
      <c r="BR55" s="392"/>
      <c r="BS55" s="392"/>
      <c r="BT55" s="392"/>
      <c r="BU55" s="392"/>
      <c r="BV55" s="386"/>
      <c r="BW55" s="386"/>
      <c r="BX55" s="386"/>
      <c r="BY55" s="386"/>
      <c r="BZ55" s="386"/>
      <c r="CA55" s="386"/>
      <c r="CB55" s="386"/>
      <c r="CC55" s="386"/>
      <c r="CD55" s="386"/>
      <c r="CE55" s="386"/>
      <c r="CF55" s="386"/>
      <c r="CG55" s="390"/>
      <c r="CH55" s="12"/>
      <c r="CI55" s="12"/>
    </row>
    <row r="56" spans="1:87" s="13" customFormat="1" ht="12.95" customHeight="1">
      <c r="G56" s="239"/>
      <c r="H56" s="239"/>
      <c r="Q56" s="239"/>
      <c r="Y56" s="190"/>
      <c r="Z56" s="190"/>
      <c r="AA56" s="190"/>
      <c r="AB56" s="190"/>
      <c r="AC56" s="190"/>
      <c r="AD56" s="190"/>
      <c r="AE56" s="190"/>
      <c r="AJ56" s="190"/>
      <c r="AK56" s="190"/>
      <c r="AL56" s="190"/>
      <c r="AM56" s="190"/>
      <c r="AN56" s="190"/>
      <c r="AO56" s="190"/>
      <c r="AP56" s="190"/>
      <c r="AQ56" s="190"/>
      <c r="AR56" s="240"/>
      <c r="AS56" s="190"/>
      <c r="AT56" s="190"/>
      <c r="AU56" s="190"/>
      <c r="AV56" s="190"/>
      <c r="AW56" s="190"/>
      <c r="AX56" s="190"/>
      <c r="AY56" s="190"/>
      <c r="AZ56" s="19"/>
      <c r="BA56" s="402"/>
      <c r="BB56" s="386"/>
      <c r="BC56" s="386"/>
      <c r="BD56" s="386"/>
      <c r="BE56" s="386"/>
      <c r="BF56" s="392"/>
      <c r="BG56" s="392"/>
      <c r="BH56" s="392"/>
      <c r="BI56" s="392"/>
      <c r="BJ56" s="392"/>
      <c r="BK56" s="392"/>
      <c r="BL56" s="392"/>
      <c r="BM56" s="392"/>
      <c r="BN56" s="386"/>
      <c r="BO56" s="386"/>
      <c r="BP56" s="386"/>
      <c r="BQ56" s="386"/>
      <c r="BR56" s="392"/>
      <c r="BS56" s="392"/>
      <c r="BT56" s="392"/>
      <c r="BU56" s="392"/>
      <c r="BV56" s="386"/>
      <c r="BW56" s="386"/>
      <c r="BX56" s="386"/>
      <c r="BY56" s="386"/>
      <c r="BZ56" s="386"/>
      <c r="CA56" s="386"/>
      <c r="CB56" s="386"/>
      <c r="CC56" s="386"/>
      <c r="CD56" s="386"/>
      <c r="CE56" s="386"/>
      <c r="CF56" s="386"/>
      <c r="CG56" s="393"/>
      <c r="CH56" s="12"/>
      <c r="CI56" s="12"/>
    </row>
    <row r="57" spans="1:87" s="13" customFormat="1" ht="20.100000000000001" customHeight="1">
      <c r="A57" s="5"/>
      <c r="B57" s="5"/>
      <c r="C57" s="5"/>
      <c r="D57" s="5"/>
      <c r="E57" s="5"/>
      <c r="F57" s="5"/>
      <c r="G57" s="5"/>
      <c r="H57" s="5"/>
      <c r="I57" s="5"/>
      <c r="J57" s="5"/>
      <c r="K57" s="5"/>
      <c r="L57" s="5"/>
      <c r="M57" s="5"/>
      <c r="N57" s="5"/>
      <c r="O57" s="5"/>
      <c r="P57" s="5"/>
      <c r="Q57" s="5"/>
      <c r="R57" s="5"/>
      <c r="S57" s="5"/>
      <c r="T57" s="5"/>
      <c r="U57" s="5"/>
      <c r="V57" s="5"/>
      <c r="W57" s="5"/>
      <c r="X57" s="5"/>
      <c r="Y57" s="231"/>
      <c r="Z57" s="231"/>
      <c r="AA57" s="231"/>
      <c r="AB57" s="231"/>
      <c r="AC57" s="231"/>
      <c r="AD57" s="231"/>
      <c r="AE57" s="1216" t="s">
        <v>19</v>
      </c>
      <c r="AF57" s="1216"/>
      <c r="AG57" s="1216"/>
      <c r="AH57" s="1216"/>
      <c r="AI57" s="1216"/>
      <c r="AJ57" s="1216"/>
      <c r="AK57" s="1216"/>
      <c r="AL57" s="1220">
        <f>'1'!AJ24</f>
        <v>0</v>
      </c>
      <c r="AM57" s="1220"/>
      <c r="AN57" s="1220"/>
      <c r="AO57" s="1220"/>
      <c r="AP57" s="1220"/>
      <c r="AQ57" s="1220"/>
      <c r="AR57" s="1220"/>
      <c r="AS57" s="1220"/>
      <c r="AT57" s="1220"/>
      <c r="AU57" s="1220"/>
      <c r="AV57" s="1216" t="s">
        <v>12</v>
      </c>
      <c r="AW57" s="1216"/>
      <c r="AX57" s="1216"/>
      <c r="AY57" s="1216"/>
      <c r="AZ57" s="19"/>
      <c r="BA57" s="383"/>
      <c r="BB57" s="386"/>
      <c r="BC57" s="386"/>
      <c r="BD57" s="386"/>
      <c r="BE57" s="386"/>
      <c r="BF57" s="392"/>
      <c r="BG57" s="392"/>
      <c r="BH57" s="392"/>
      <c r="BI57" s="392"/>
      <c r="BJ57" s="392"/>
      <c r="BK57" s="392"/>
      <c r="BL57" s="392"/>
      <c r="BM57" s="392"/>
      <c r="BN57" s="392"/>
      <c r="BO57" s="392"/>
      <c r="BP57" s="392"/>
      <c r="BQ57" s="392"/>
      <c r="BR57" s="392"/>
      <c r="BS57" s="392"/>
      <c r="BT57" s="392"/>
      <c r="BU57" s="392"/>
      <c r="BV57" s="392"/>
      <c r="BW57" s="392"/>
      <c r="BX57" s="392"/>
      <c r="BY57" s="392"/>
      <c r="BZ57" s="392"/>
      <c r="CA57" s="392"/>
      <c r="CB57" s="392"/>
      <c r="CC57" s="392"/>
      <c r="CD57" s="392"/>
      <c r="CE57" s="392"/>
      <c r="CF57" s="392"/>
      <c r="CG57" s="386"/>
      <c r="CH57" s="12"/>
      <c r="CI57" s="12"/>
    </row>
    <row r="58" spans="1:87" ht="17.100000000000001" hidden="1" customHeight="1">
      <c r="W58" s="188"/>
      <c r="X58" s="188"/>
      <c r="Y58" s="188"/>
      <c r="Z58" s="188"/>
      <c r="AA58" s="188"/>
      <c r="AB58" s="188"/>
      <c r="AC58" s="188"/>
      <c r="AD58" s="188"/>
      <c r="AE58" s="1410" t="s">
        <v>1201</v>
      </c>
      <c r="AF58" s="1216"/>
      <c r="AG58" s="1216"/>
      <c r="AH58" s="1216"/>
      <c r="AI58" s="1216"/>
      <c r="AJ58" s="1216"/>
      <c r="AK58" s="1216"/>
      <c r="AL58" s="1220">
        <f>'1'!AJ25</f>
        <v>0</v>
      </c>
      <c r="AM58" s="1220"/>
      <c r="AN58" s="1220"/>
      <c r="AO58" s="1220"/>
      <c r="AP58" s="1220"/>
      <c r="AQ58" s="1220"/>
      <c r="AR58" s="1220"/>
      <c r="AS58" s="1220"/>
      <c r="AT58" s="1220"/>
      <c r="AU58" s="1220"/>
      <c r="AV58" s="1216" t="s">
        <v>12</v>
      </c>
      <c r="AW58" s="1216"/>
      <c r="AX58" s="1216"/>
      <c r="AY58" s="1216"/>
      <c r="AZ58" s="19"/>
      <c r="BA58" s="402"/>
      <c r="BB58" s="386"/>
      <c r="BC58" s="386"/>
      <c r="BD58" s="386"/>
      <c r="BE58" s="386"/>
      <c r="BF58" s="392"/>
      <c r="BG58" s="392"/>
      <c r="BH58" s="392"/>
      <c r="BI58" s="392"/>
      <c r="BJ58" s="392"/>
      <c r="BK58" s="392"/>
      <c r="BL58" s="392"/>
      <c r="BM58" s="392"/>
      <c r="BN58" s="392"/>
      <c r="BO58" s="392"/>
      <c r="BP58" s="392"/>
      <c r="BQ58" s="392"/>
      <c r="BR58" s="392"/>
      <c r="BS58" s="392"/>
      <c r="BT58" s="392"/>
      <c r="BU58" s="392"/>
      <c r="BV58" s="392"/>
      <c r="BW58" s="392"/>
      <c r="BX58" s="392"/>
      <c r="BY58" s="392"/>
      <c r="BZ58" s="392"/>
      <c r="CA58" s="392"/>
      <c r="CB58" s="392"/>
      <c r="CC58" s="392"/>
      <c r="CD58" s="392"/>
      <c r="CE58" s="392"/>
      <c r="CF58" s="392"/>
      <c r="CG58" s="386"/>
    </row>
    <row r="59" spans="1:87" ht="18" customHeight="1">
      <c r="A59" s="1214" t="s">
        <v>1275</v>
      </c>
      <c r="B59" s="1214"/>
      <c r="C59" s="1214"/>
      <c r="D59" s="1214"/>
      <c r="E59" s="1214"/>
      <c r="F59" s="1214"/>
      <c r="G59" s="1214"/>
      <c r="H59" s="1214"/>
      <c r="I59" s="1214"/>
      <c r="J59" s="1214"/>
      <c r="K59" s="1214"/>
      <c r="L59" s="1214"/>
      <c r="M59" s="1214"/>
      <c r="N59" s="1214"/>
      <c r="O59" s="1214"/>
      <c r="P59" s="1214"/>
      <c r="Q59" s="1214"/>
      <c r="R59" s="1214"/>
      <c r="S59" s="1214"/>
      <c r="T59" s="1214"/>
      <c r="U59" s="1214"/>
      <c r="V59" s="1214"/>
      <c r="AZ59" s="47"/>
      <c r="BA59" s="402"/>
      <c r="BB59" s="365"/>
      <c r="BC59" s="365"/>
      <c r="BD59" s="365"/>
      <c r="BE59" s="365"/>
      <c r="BF59" s="365"/>
      <c r="BG59" s="365"/>
      <c r="BH59" s="365"/>
      <c r="BI59" s="365"/>
      <c r="BJ59" s="365"/>
      <c r="BK59" s="365"/>
      <c r="BL59" s="365"/>
      <c r="BM59" s="365"/>
      <c r="BN59" s="365"/>
      <c r="BO59" s="365"/>
      <c r="BP59" s="365"/>
      <c r="BQ59" s="365"/>
      <c r="BR59" s="365"/>
      <c r="BS59" s="365"/>
      <c r="BT59" s="365"/>
      <c r="BU59" s="365"/>
      <c r="BV59" s="365"/>
      <c r="BW59" s="365"/>
      <c r="BX59" s="365"/>
      <c r="BY59" s="365"/>
      <c r="BZ59" s="365"/>
      <c r="CA59" s="365"/>
      <c r="CB59" s="365"/>
      <c r="CC59" s="365"/>
      <c r="CD59" s="386"/>
      <c r="CE59" s="386"/>
      <c r="CF59" s="386"/>
      <c r="CG59" s="392"/>
    </row>
    <row r="60" spans="1:87" ht="18" customHeight="1">
      <c r="AZ60" s="402"/>
      <c r="BA60" s="402"/>
      <c r="BB60" s="386"/>
      <c r="BC60" s="386"/>
      <c r="BD60" s="386"/>
      <c r="BE60" s="386"/>
      <c r="BF60" s="386"/>
      <c r="BG60" s="386"/>
      <c r="BH60" s="386"/>
      <c r="BI60" s="386"/>
      <c r="BJ60" s="386"/>
      <c r="BK60" s="386"/>
      <c r="BL60" s="386"/>
      <c r="BM60" s="386"/>
      <c r="BN60" s="386"/>
      <c r="BO60" s="386"/>
      <c r="BP60" s="386"/>
      <c r="BQ60" s="386"/>
      <c r="BR60" s="386"/>
      <c r="BS60" s="386"/>
      <c r="BT60" s="386"/>
      <c r="BU60" s="386"/>
      <c r="BV60" s="386"/>
      <c r="BW60" s="386"/>
      <c r="BX60" s="386"/>
      <c r="BY60" s="386"/>
      <c r="BZ60" s="386"/>
      <c r="CA60" s="386"/>
      <c r="CB60" s="386"/>
      <c r="CC60" s="386"/>
      <c r="CD60" s="386"/>
      <c r="CE60" s="386"/>
      <c r="CF60" s="386"/>
      <c r="CG60" s="392"/>
    </row>
    <row r="61" spans="1:87" ht="18" customHeight="1">
      <c r="AZ61" s="402"/>
      <c r="BA61" s="402"/>
      <c r="BB61" s="386"/>
      <c r="BC61" s="386"/>
      <c r="BD61" s="386"/>
      <c r="BE61" s="386"/>
      <c r="BF61" s="386"/>
      <c r="BG61" s="386"/>
      <c r="BH61" s="386"/>
      <c r="BI61" s="386"/>
      <c r="BJ61" s="386"/>
      <c r="BK61" s="386"/>
      <c r="BL61" s="386"/>
      <c r="BM61" s="386"/>
      <c r="BN61" s="386"/>
      <c r="BO61" s="386"/>
      <c r="BP61" s="386"/>
      <c r="BQ61" s="386"/>
      <c r="BR61" s="386"/>
      <c r="BS61" s="386"/>
      <c r="BT61" s="386"/>
      <c r="BU61" s="386"/>
      <c r="BV61" s="386"/>
      <c r="BW61" s="386"/>
      <c r="BX61" s="386"/>
      <c r="BY61" s="386"/>
      <c r="BZ61" s="386"/>
      <c r="CA61" s="386"/>
      <c r="CB61" s="386"/>
      <c r="CC61" s="386"/>
      <c r="CD61" s="386"/>
      <c r="CE61" s="386"/>
      <c r="CF61" s="386"/>
      <c r="CG61" s="386"/>
      <c r="CH61" s="189"/>
      <c r="CI61" s="189"/>
    </row>
    <row r="62" spans="1:87" ht="18" customHeight="1">
      <c r="AZ62" s="402"/>
      <c r="BA62" s="402"/>
      <c r="BB62" s="386"/>
      <c r="BC62" s="386"/>
      <c r="BD62" s="386"/>
      <c r="BE62" s="386"/>
      <c r="BF62" s="386"/>
      <c r="BG62" s="386"/>
      <c r="BH62" s="386"/>
      <c r="BI62" s="392"/>
      <c r="BJ62" s="392"/>
      <c r="BK62" s="392"/>
      <c r="BL62" s="392"/>
      <c r="BM62" s="392"/>
      <c r="BN62" s="392"/>
      <c r="BO62" s="392"/>
      <c r="BP62" s="392"/>
      <c r="BQ62" s="392"/>
      <c r="BR62" s="392"/>
      <c r="BS62" s="392"/>
      <c r="BT62" s="392"/>
      <c r="BU62" s="392"/>
      <c r="BV62" s="392"/>
      <c r="BW62" s="392"/>
      <c r="BX62" s="392"/>
      <c r="BY62" s="392"/>
      <c r="BZ62" s="392"/>
      <c r="CA62" s="392"/>
      <c r="CB62" s="392"/>
      <c r="CC62" s="392"/>
      <c r="CD62" s="392"/>
      <c r="CE62" s="392"/>
      <c r="CF62" s="392"/>
      <c r="CG62" s="386"/>
    </row>
    <row r="63" spans="1:87" ht="18" customHeight="1">
      <c r="AZ63" s="402"/>
      <c r="BA63" s="402"/>
      <c r="BB63" s="386"/>
      <c r="BC63" s="386"/>
      <c r="BD63" s="386"/>
      <c r="BE63" s="386"/>
      <c r="BF63" s="386"/>
      <c r="BG63" s="386"/>
      <c r="BH63" s="386"/>
      <c r="BI63" s="392"/>
      <c r="BJ63" s="392"/>
      <c r="BK63" s="392"/>
      <c r="BL63" s="392"/>
      <c r="BM63" s="392"/>
      <c r="BN63" s="392"/>
      <c r="BO63" s="392"/>
      <c r="BP63" s="392"/>
      <c r="BQ63" s="392"/>
      <c r="BR63" s="392"/>
      <c r="BS63" s="392"/>
      <c r="BT63" s="392"/>
      <c r="BU63" s="392"/>
      <c r="BV63" s="392"/>
      <c r="BW63" s="392"/>
      <c r="BX63" s="392"/>
      <c r="BY63" s="392"/>
      <c r="BZ63" s="392"/>
      <c r="CA63" s="392"/>
      <c r="CB63" s="392"/>
      <c r="CC63" s="392"/>
      <c r="CD63" s="392"/>
      <c r="CE63" s="392"/>
      <c r="CF63" s="392"/>
      <c r="CG63" s="386"/>
      <c r="CH63" s="189"/>
      <c r="CI63" s="189"/>
    </row>
    <row r="64" spans="1:87" ht="18" customHeight="1">
      <c r="AZ64" s="402"/>
      <c r="BA64" s="402"/>
      <c r="BB64" s="386"/>
      <c r="BC64" s="386"/>
      <c r="BD64" s="386"/>
      <c r="BE64" s="386"/>
      <c r="BF64" s="386"/>
      <c r="BG64" s="386"/>
      <c r="BH64" s="386"/>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13"/>
      <c r="CI64" s="13"/>
    </row>
    <row r="65" spans="52:87" ht="18" customHeight="1">
      <c r="AZ65" s="402"/>
      <c r="BA65" s="402"/>
      <c r="BB65" s="386"/>
      <c r="BC65" s="386"/>
      <c r="BD65" s="386"/>
      <c r="BE65" s="386"/>
      <c r="BF65" s="386"/>
      <c r="BG65" s="386"/>
      <c r="BH65" s="386"/>
      <c r="BI65" s="392"/>
      <c r="BJ65" s="392"/>
      <c r="BK65" s="392"/>
      <c r="BL65" s="392"/>
      <c r="BM65" s="392"/>
      <c r="BN65" s="392"/>
      <c r="BO65" s="392"/>
      <c r="BP65" s="392"/>
      <c r="BQ65" s="392"/>
      <c r="BR65" s="392"/>
      <c r="BS65" s="392"/>
      <c r="BT65" s="392"/>
      <c r="BU65" s="392"/>
      <c r="BV65" s="392"/>
      <c r="BW65" s="392"/>
      <c r="BX65" s="392"/>
      <c r="BY65" s="392"/>
      <c r="BZ65" s="392"/>
      <c r="CA65" s="392"/>
      <c r="CB65" s="392"/>
      <c r="CC65" s="392"/>
      <c r="CD65" s="392"/>
      <c r="CE65" s="392"/>
      <c r="CF65" s="392"/>
      <c r="CG65" s="392"/>
      <c r="CH65" s="13"/>
      <c r="CI65" s="13"/>
    </row>
    <row r="66" spans="52:87" ht="18" customHeight="1">
      <c r="AZ66" s="402"/>
      <c r="BA66" s="402"/>
      <c r="BB66" s="386"/>
      <c r="BC66" s="386"/>
      <c r="BD66" s="386"/>
      <c r="BE66" s="386"/>
      <c r="BF66" s="386"/>
      <c r="BG66" s="386"/>
      <c r="BH66" s="386"/>
      <c r="BI66" s="392"/>
      <c r="BJ66" s="392"/>
      <c r="BK66" s="392"/>
      <c r="BL66" s="392"/>
      <c r="BM66" s="392"/>
      <c r="BN66" s="392"/>
      <c r="BO66" s="392"/>
      <c r="BP66" s="392"/>
      <c r="BQ66" s="392"/>
      <c r="BR66" s="392"/>
      <c r="BS66" s="392"/>
      <c r="BT66" s="392"/>
      <c r="BU66" s="392"/>
      <c r="BV66" s="392"/>
      <c r="BW66" s="392"/>
      <c r="BX66" s="392"/>
      <c r="BY66" s="392"/>
      <c r="BZ66" s="392"/>
      <c r="CA66" s="392"/>
      <c r="CB66" s="392"/>
      <c r="CC66" s="392"/>
      <c r="CD66" s="392"/>
      <c r="CE66" s="392"/>
      <c r="CF66" s="392"/>
      <c r="CG66" s="392"/>
      <c r="CH66" s="13"/>
      <c r="CI66" s="13"/>
    </row>
    <row r="67" spans="52:87" ht="18" customHeight="1">
      <c r="AZ67" s="402"/>
      <c r="BA67" s="402"/>
      <c r="BB67" s="386"/>
      <c r="BC67" s="386"/>
      <c r="BD67" s="386"/>
      <c r="BE67" s="386"/>
      <c r="BF67" s="386"/>
      <c r="BG67" s="386"/>
      <c r="BH67" s="386"/>
      <c r="BI67" s="392"/>
      <c r="BJ67" s="392"/>
      <c r="BK67" s="392"/>
      <c r="BL67" s="392"/>
      <c r="BM67" s="392"/>
      <c r="BN67" s="392"/>
      <c r="BO67" s="392"/>
      <c r="BP67" s="392"/>
      <c r="BQ67" s="392"/>
      <c r="BR67" s="392"/>
      <c r="BS67" s="392"/>
      <c r="BT67" s="392"/>
      <c r="BU67" s="392"/>
      <c r="BV67" s="392"/>
      <c r="BW67" s="392"/>
      <c r="BX67" s="392"/>
      <c r="BY67" s="392"/>
      <c r="BZ67" s="392"/>
      <c r="CA67" s="392"/>
      <c r="CB67" s="392"/>
      <c r="CC67" s="392"/>
      <c r="CD67" s="392"/>
      <c r="CE67" s="392"/>
      <c r="CF67" s="392"/>
      <c r="CG67" s="392"/>
    </row>
    <row r="68" spans="52:87" ht="18" customHeight="1">
      <c r="AZ68" s="402"/>
      <c r="BA68" s="402"/>
      <c r="BB68" s="386"/>
      <c r="BC68" s="386"/>
      <c r="BD68" s="386"/>
      <c r="BE68" s="386"/>
      <c r="BF68" s="386"/>
      <c r="BG68" s="386"/>
      <c r="BH68" s="386"/>
      <c r="BI68" s="392"/>
      <c r="BJ68" s="392"/>
      <c r="BK68" s="392"/>
      <c r="BL68" s="392"/>
      <c r="BM68" s="392"/>
      <c r="BN68" s="392"/>
      <c r="BO68" s="392"/>
      <c r="BP68" s="392"/>
      <c r="BQ68" s="392"/>
      <c r="BR68" s="392"/>
      <c r="BS68" s="392"/>
      <c r="BT68" s="392"/>
      <c r="BU68" s="392"/>
      <c r="BV68" s="392"/>
      <c r="BW68" s="392"/>
      <c r="BX68" s="392"/>
      <c r="BY68" s="392"/>
      <c r="BZ68" s="392"/>
      <c r="CA68" s="392"/>
      <c r="CB68" s="392"/>
      <c r="CC68" s="392"/>
      <c r="CD68" s="392"/>
      <c r="CE68" s="392"/>
      <c r="CF68" s="392"/>
      <c r="CG68" s="392"/>
    </row>
    <row r="69" spans="52:87" ht="18" customHeight="1">
      <c r="AZ69" s="402"/>
      <c r="BA69" s="402"/>
      <c r="BB69" s="386"/>
      <c r="BC69" s="386"/>
      <c r="BD69" s="386"/>
      <c r="BE69" s="386"/>
      <c r="BF69" s="386"/>
      <c r="BG69" s="386"/>
      <c r="BH69" s="386"/>
      <c r="BI69" s="392"/>
      <c r="BJ69" s="392"/>
      <c r="BK69" s="392"/>
      <c r="BL69" s="392"/>
      <c r="BM69" s="392"/>
      <c r="BN69" s="392"/>
      <c r="BO69" s="392"/>
      <c r="BP69" s="392"/>
      <c r="BQ69" s="392"/>
      <c r="BR69" s="392"/>
      <c r="BS69" s="392"/>
      <c r="BT69" s="392"/>
      <c r="BU69" s="392"/>
      <c r="BV69" s="392"/>
      <c r="BW69" s="392"/>
      <c r="BX69" s="392"/>
      <c r="BY69" s="392"/>
      <c r="BZ69" s="392"/>
      <c r="CA69" s="392"/>
      <c r="CB69" s="392"/>
      <c r="CC69" s="392"/>
      <c r="CD69" s="392"/>
      <c r="CE69" s="392"/>
      <c r="CF69" s="392"/>
      <c r="CG69" s="392"/>
    </row>
    <row r="70" spans="52:87" ht="18" customHeight="1">
      <c r="AZ70" s="402"/>
      <c r="BA70" s="402"/>
      <c r="BB70" s="386"/>
      <c r="BC70" s="386"/>
      <c r="BD70" s="386"/>
      <c r="BE70" s="386"/>
      <c r="BF70" s="386"/>
      <c r="BG70" s="386"/>
      <c r="BH70" s="386"/>
      <c r="BI70" s="392"/>
      <c r="BJ70" s="392"/>
      <c r="BK70" s="392"/>
      <c r="BL70" s="392"/>
      <c r="BM70" s="392"/>
      <c r="BN70" s="392"/>
      <c r="BO70" s="392"/>
      <c r="BP70" s="392"/>
      <c r="BQ70" s="392"/>
      <c r="BR70" s="392"/>
      <c r="BS70" s="392"/>
      <c r="BT70" s="392"/>
      <c r="BU70" s="392"/>
      <c r="BV70" s="392"/>
      <c r="BW70" s="392"/>
      <c r="BX70" s="392"/>
      <c r="BY70" s="392"/>
      <c r="BZ70" s="392"/>
      <c r="CA70" s="392"/>
      <c r="CB70" s="392"/>
      <c r="CC70" s="392"/>
      <c r="CD70" s="392"/>
      <c r="CE70" s="392"/>
      <c r="CF70" s="392"/>
      <c r="CG70" s="392"/>
    </row>
    <row r="71" spans="52:87" ht="18" customHeight="1">
      <c r="AZ71" s="402"/>
      <c r="BA71" s="402"/>
      <c r="BB71" s="392"/>
      <c r="BC71" s="386"/>
      <c r="BD71" s="386"/>
      <c r="BE71" s="386"/>
      <c r="BF71" s="386"/>
      <c r="BG71" s="386"/>
      <c r="BH71" s="386"/>
      <c r="BI71" s="405"/>
      <c r="BJ71" s="392"/>
      <c r="BK71" s="392"/>
      <c r="BL71" s="392"/>
      <c r="BM71" s="392"/>
      <c r="BN71" s="392"/>
      <c r="BO71" s="392"/>
      <c r="BP71" s="392"/>
      <c r="BQ71" s="392"/>
      <c r="BR71" s="392"/>
      <c r="BS71" s="392"/>
      <c r="BT71" s="392"/>
      <c r="BU71" s="392"/>
      <c r="BV71" s="392"/>
      <c r="BW71" s="392"/>
      <c r="BX71" s="392"/>
      <c r="BY71" s="392"/>
      <c r="BZ71" s="392"/>
      <c r="CA71" s="392"/>
      <c r="CB71" s="392"/>
      <c r="CC71" s="392"/>
      <c r="CD71" s="392"/>
      <c r="CE71" s="392"/>
      <c r="CF71" s="392"/>
      <c r="CG71" s="392"/>
    </row>
    <row r="72" spans="52:87" ht="18" customHeight="1">
      <c r="AZ72" s="402"/>
      <c r="BA72" s="402"/>
      <c r="BB72" s="386"/>
      <c r="BC72" s="386"/>
      <c r="BD72" s="386"/>
      <c r="BE72" s="386"/>
      <c r="BF72" s="386"/>
      <c r="BG72" s="386"/>
      <c r="BH72" s="386"/>
      <c r="BI72" s="392"/>
      <c r="BJ72" s="392"/>
      <c r="BK72" s="392"/>
      <c r="BL72" s="392"/>
      <c r="BM72" s="392"/>
      <c r="BN72" s="392"/>
      <c r="BO72" s="392"/>
      <c r="BP72" s="392"/>
      <c r="BQ72" s="392"/>
      <c r="BR72" s="392"/>
      <c r="BS72" s="392"/>
      <c r="BT72" s="392"/>
      <c r="BU72" s="392"/>
      <c r="BV72" s="392"/>
      <c r="BW72" s="392"/>
      <c r="BX72" s="392"/>
      <c r="BY72" s="392"/>
      <c r="BZ72" s="392"/>
      <c r="CA72" s="392"/>
      <c r="CB72" s="392"/>
      <c r="CC72" s="392"/>
      <c r="CD72" s="392"/>
      <c r="CE72" s="392"/>
      <c r="CF72" s="392"/>
      <c r="CG72" s="392"/>
    </row>
    <row r="73" spans="52:87" ht="18" customHeight="1">
      <c r="AZ73" s="402"/>
      <c r="BA73" s="402"/>
      <c r="BB73" s="392"/>
      <c r="BC73" s="386"/>
      <c r="BD73" s="386"/>
      <c r="BE73" s="386"/>
      <c r="BF73" s="386"/>
      <c r="BG73" s="386"/>
      <c r="BH73" s="386"/>
      <c r="BI73" s="392"/>
      <c r="BJ73" s="386"/>
      <c r="BK73" s="386"/>
      <c r="BL73" s="386"/>
      <c r="BM73" s="386"/>
      <c r="BN73" s="386"/>
      <c r="BO73" s="386"/>
      <c r="BP73" s="386"/>
      <c r="BQ73" s="386"/>
      <c r="BR73" s="386"/>
      <c r="BS73" s="386"/>
      <c r="BT73" s="386"/>
      <c r="BU73" s="386"/>
      <c r="BV73" s="386"/>
      <c r="BW73" s="386"/>
      <c r="BX73" s="386"/>
      <c r="BY73" s="386"/>
      <c r="BZ73" s="386"/>
      <c r="CA73" s="386"/>
      <c r="CB73" s="386"/>
      <c r="CC73" s="386"/>
      <c r="CD73" s="386"/>
      <c r="CE73" s="386"/>
      <c r="CF73" s="386"/>
      <c r="CG73" s="392"/>
    </row>
    <row r="74" spans="52:87" ht="18" customHeight="1">
      <c r="AZ74" s="402"/>
      <c r="BA74" s="402"/>
      <c r="BB74" s="386"/>
      <c r="BC74" s="386"/>
      <c r="BD74" s="386"/>
      <c r="BE74" s="386"/>
      <c r="BF74" s="386"/>
      <c r="BG74" s="386"/>
      <c r="BH74" s="386"/>
      <c r="BI74" s="386"/>
      <c r="BJ74" s="386"/>
      <c r="BK74" s="386"/>
      <c r="BL74" s="386"/>
      <c r="BM74" s="386"/>
      <c r="BN74" s="386"/>
      <c r="BO74" s="386"/>
      <c r="BP74" s="386"/>
      <c r="BQ74" s="386"/>
      <c r="BR74" s="386"/>
      <c r="BS74" s="386"/>
      <c r="BT74" s="386"/>
      <c r="BU74" s="386"/>
      <c r="BV74" s="386"/>
      <c r="BW74" s="386"/>
      <c r="BX74" s="386"/>
      <c r="BY74" s="386"/>
      <c r="BZ74" s="386"/>
      <c r="CA74" s="386"/>
      <c r="CB74" s="386"/>
      <c r="CC74" s="386"/>
      <c r="CD74" s="386"/>
      <c r="CE74" s="386"/>
      <c r="CF74" s="386"/>
      <c r="CG74" s="392"/>
    </row>
    <row r="75" spans="52:87" ht="18" customHeight="1">
      <c r="AZ75" s="402"/>
      <c r="BA75" s="402"/>
      <c r="BB75" s="392"/>
      <c r="BC75" s="386"/>
      <c r="BD75" s="386"/>
      <c r="BE75" s="386"/>
      <c r="BF75" s="386"/>
      <c r="BG75" s="386"/>
      <c r="BH75" s="386"/>
      <c r="BI75" s="386"/>
      <c r="BJ75" s="386"/>
      <c r="BK75" s="386"/>
      <c r="BL75" s="386"/>
      <c r="BM75" s="386"/>
      <c r="BN75" s="386"/>
      <c r="BO75" s="386"/>
      <c r="BP75" s="386"/>
      <c r="BQ75" s="386"/>
      <c r="BR75" s="386"/>
      <c r="BS75" s="386"/>
      <c r="BT75" s="386"/>
      <c r="BU75" s="386"/>
      <c r="BV75" s="386"/>
      <c r="BW75" s="386"/>
      <c r="BX75" s="386"/>
      <c r="BY75" s="386"/>
      <c r="BZ75" s="386"/>
      <c r="CA75" s="386"/>
      <c r="CB75" s="386"/>
      <c r="CC75" s="386"/>
      <c r="CD75" s="386"/>
      <c r="CE75" s="386"/>
      <c r="CF75" s="386"/>
      <c r="CG75" s="386"/>
    </row>
    <row r="76" spans="52:87" ht="18" customHeight="1">
      <c r="AZ76" s="402"/>
      <c r="BA76" s="402"/>
      <c r="BB76" s="392"/>
      <c r="BC76" s="392"/>
      <c r="BD76" s="392"/>
      <c r="BE76" s="392"/>
      <c r="BF76" s="392"/>
      <c r="BG76" s="392"/>
      <c r="BH76" s="392"/>
      <c r="BI76" s="386"/>
      <c r="BJ76" s="386"/>
      <c r="BK76" s="386"/>
      <c r="BL76" s="386"/>
      <c r="BM76" s="386"/>
      <c r="BN76" s="386"/>
      <c r="BO76" s="386"/>
      <c r="BP76" s="386"/>
      <c r="BQ76" s="386"/>
      <c r="BR76" s="386"/>
      <c r="BS76" s="386"/>
      <c r="BT76" s="386"/>
      <c r="BU76" s="386"/>
      <c r="BV76" s="386"/>
      <c r="BW76" s="386"/>
      <c r="BX76" s="386"/>
      <c r="BY76" s="386"/>
      <c r="BZ76" s="386"/>
      <c r="CA76" s="386"/>
      <c r="CB76" s="386"/>
      <c r="CC76" s="386"/>
      <c r="CD76" s="386"/>
      <c r="CE76" s="386"/>
      <c r="CF76" s="386"/>
      <c r="CG76" s="386"/>
    </row>
    <row r="77" spans="52:87" ht="18" customHeight="1">
      <c r="AZ77" s="402"/>
      <c r="BA77" s="402"/>
      <c r="BB77" s="392"/>
      <c r="BC77" s="392"/>
      <c r="BD77" s="392"/>
      <c r="BE77" s="392"/>
      <c r="BF77" s="392"/>
      <c r="BG77" s="392"/>
      <c r="BH77" s="392"/>
      <c r="BI77" s="392"/>
      <c r="BJ77" s="392"/>
      <c r="BK77" s="392"/>
      <c r="BL77" s="392"/>
      <c r="BM77" s="392"/>
      <c r="BN77" s="392"/>
      <c r="BO77" s="392"/>
      <c r="BP77" s="392"/>
      <c r="BQ77" s="392"/>
      <c r="BR77" s="392"/>
      <c r="BS77" s="392"/>
      <c r="BT77" s="392"/>
      <c r="BU77" s="392"/>
      <c r="BV77" s="392"/>
      <c r="BW77" s="392"/>
      <c r="BX77" s="392"/>
      <c r="BY77" s="392"/>
      <c r="BZ77" s="392"/>
      <c r="CA77" s="392"/>
      <c r="CB77" s="392"/>
      <c r="CC77" s="392"/>
      <c r="CD77" s="392"/>
      <c r="CE77" s="392"/>
      <c r="CF77" s="392"/>
      <c r="CG77" s="386"/>
    </row>
    <row r="78" spans="52:87" ht="18" customHeight="1">
      <c r="AZ78" s="402"/>
      <c r="BA78" s="402"/>
      <c r="BB78" s="392"/>
      <c r="BC78" s="392"/>
      <c r="BD78" s="392"/>
      <c r="BE78" s="392"/>
      <c r="BF78" s="392"/>
      <c r="BG78" s="392"/>
      <c r="BH78" s="392"/>
      <c r="BI78" s="392"/>
      <c r="BJ78" s="392"/>
      <c r="BK78" s="392"/>
      <c r="BL78" s="392"/>
      <c r="BM78" s="392"/>
      <c r="BN78" s="392"/>
      <c r="BO78" s="392"/>
      <c r="BP78" s="392"/>
      <c r="BQ78" s="392"/>
      <c r="BR78" s="392"/>
      <c r="BS78" s="392"/>
      <c r="BT78" s="392"/>
      <c r="BU78" s="392"/>
      <c r="BV78" s="392"/>
      <c r="BW78" s="392"/>
      <c r="BX78" s="392"/>
      <c r="BY78" s="392"/>
      <c r="BZ78" s="392"/>
      <c r="CA78" s="392"/>
      <c r="CB78" s="392"/>
      <c r="CC78" s="392"/>
      <c r="CD78" s="392"/>
      <c r="CE78" s="392"/>
      <c r="CF78" s="392"/>
      <c r="CG78" s="386"/>
    </row>
    <row r="79" spans="52:87" ht="18" customHeight="1">
      <c r="AZ79" s="402"/>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390"/>
      <c r="CE79" s="390"/>
      <c r="CF79" s="390"/>
      <c r="CG79" s="392"/>
    </row>
    <row r="80" spans="52:87" ht="18" customHeight="1">
      <c r="AZ80" s="402"/>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390"/>
      <c r="CE80" s="390"/>
      <c r="CF80" s="390"/>
      <c r="CG80" s="392"/>
    </row>
    <row r="81" spans="52:85" ht="18" customHeight="1">
      <c r="AZ81" s="402"/>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390"/>
      <c r="CE81" s="390"/>
      <c r="CF81" s="390"/>
      <c r="CG81" s="390"/>
    </row>
    <row r="82" spans="52:85" ht="18" customHeight="1">
      <c r="AZ82" s="402"/>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390"/>
      <c r="CE82" s="390"/>
      <c r="CF82" s="390"/>
      <c r="CG82" s="390"/>
    </row>
    <row r="83" spans="52:85" ht="18" customHeight="1">
      <c r="AZ83" s="402"/>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390"/>
      <c r="CE83" s="390"/>
      <c r="CF83" s="390"/>
      <c r="CG83" s="390"/>
    </row>
    <row r="84" spans="52:85" ht="18" customHeight="1">
      <c r="AZ84" s="402"/>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390"/>
      <c r="CE84" s="390"/>
      <c r="CF84" s="390"/>
      <c r="CG84" s="390"/>
    </row>
    <row r="85" spans="52:85" ht="18" customHeight="1">
      <c r="AZ85" s="402"/>
      <c r="CG85" s="390"/>
    </row>
    <row r="86" spans="52:85" ht="18" customHeight="1">
      <c r="AZ86" s="402"/>
      <c r="CG86" s="390"/>
    </row>
  </sheetData>
  <sheetProtection insertColumns="0" deleteColumns="0"/>
  <protectedRanges>
    <protectedRange sqref="J11:K11 D11 P11:R11" name="범위1_1_2_3_1"/>
    <protectedRange sqref="C18:D31 C36:D49 F36:I49 F18:I31" name="범위1_2_1_2"/>
    <protectedRange sqref="AV18:AY31 AV36:AY49" name="범위1_4"/>
    <protectedRange sqref="AT9:AT10 O9:P10 S10" name="범위1_1_2_1"/>
    <protectedRange sqref="K18:M31" name="범위1_2_1_1"/>
    <protectedRange sqref="K36:M49" name="범위1_2_1_1_1"/>
  </protectedRanges>
  <mergeCells count="295">
    <mergeCell ref="BA33:CF35"/>
    <mergeCell ref="BA43:BH44"/>
    <mergeCell ref="BI43:BP44"/>
    <mergeCell ref="BQ43:BX44"/>
    <mergeCell ref="BY43:CF44"/>
    <mergeCell ref="BA15:CF16"/>
    <mergeCell ref="BA29:BG30"/>
    <mergeCell ref="BH29:BK30"/>
    <mergeCell ref="BL29:CF30"/>
    <mergeCell ref="BA31:BG32"/>
    <mergeCell ref="BH31:BK32"/>
    <mergeCell ref="BL31:CF32"/>
    <mergeCell ref="BA41:BH42"/>
    <mergeCell ref="BI41:BP42"/>
    <mergeCell ref="BQ41:BX42"/>
    <mergeCell ref="BY41:CF42"/>
    <mergeCell ref="BA21:BG22"/>
    <mergeCell ref="BH21:BK22"/>
    <mergeCell ref="BL21:CF22"/>
    <mergeCell ref="BA23:BG24"/>
    <mergeCell ref="BH23:BK24"/>
    <mergeCell ref="BL23:CF24"/>
    <mergeCell ref="BA25:BG26"/>
    <mergeCell ref="BH25:BK26"/>
    <mergeCell ref="AZ8:BI8"/>
    <mergeCell ref="BA18:BG18"/>
    <mergeCell ref="BH18:BK18"/>
    <mergeCell ref="BL18:CF18"/>
    <mergeCell ref="BA19:BG20"/>
    <mergeCell ref="BH19:BK20"/>
    <mergeCell ref="BL19:CF20"/>
    <mergeCell ref="A7:AV7"/>
    <mergeCell ref="A12:T12"/>
    <mergeCell ref="Y20:AB20"/>
    <mergeCell ref="AD20:AG20"/>
    <mergeCell ref="AH20:AJ21"/>
    <mergeCell ref="AK20:AU21"/>
    <mergeCell ref="A18:B19"/>
    <mergeCell ref="C18:E19"/>
    <mergeCell ref="F18:J19"/>
    <mergeCell ref="K18:N19"/>
    <mergeCell ref="O18:S19"/>
    <mergeCell ref="T18:X19"/>
    <mergeCell ref="Y18:AB18"/>
    <mergeCell ref="AD18:AG18"/>
    <mergeCell ref="AH18:AJ19"/>
    <mergeCell ref="AV18:AY19"/>
    <mergeCell ref="Y19:Z19"/>
    <mergeCell ref="AK1:AM1"/>
    <mergeCell ref="AN1:AP1"/>
    <mergeCell ref="AQ1:AS1"/>
    <mergeCell ref="AT1:AV1"/>
    <mergeCell ref="AK2:AM4"/>
    <mergeCell ref="AN2:AP2"/>
    <mergeCell ref="AQ2:AS4"/>
    <mergeCell ref="AT2:AV4"/>
    <mergeCell ref="AN3:AP3"/>
    <mergeCell ref="AN4:AP4"/>
    <mergeCell ref="A6:AY6"/>
    <mergeCell ref="AR8:AY8"/>
    <mergeCell ref="A16:N16"/>
    <mergeCell ref="A17:B17"/>
    <mergeCell ref="C17:E17"/>
    <mergeCell ref="F17:J17"/>
    <mergeCell ref="K17:N17"/>
    <mergeCell ref="O17:S17"/>
    <mergeCell ref="T17:X17"/>
    <mergeCell ref="Y17:AG17"/>
    <mergeCell ref="AH17:AJ17"/>
    <mergeCell ref="AV17:AY17"/>
    <mergeCell ref="B13:AX14"/>
    <mergeCell ref="A10:H10"/>
    <mergeCell ref="I10:AY10"/>
    <mergeCell ref="A8:H8"/>
    <mergeCell ref="I8:X8"/>
    <mergeCell ref="Y8:AD8"/>
    <mergeCell ref="AE8:AK8"/>
    <mergeCell ref="AL8:AP8"/>
    <mergeCell ref="A9:H9"/>
    <mergeCell ref="I9:X9"/>
    <mergeCell ref="Y9:AD9"/>
    <mergeCell ref="AE9:AY9"/>
    <mergeCell ref="AB19:AD19"/>
    <mergeCell ref="AE19:AG19"/>
    <mergeCell ref="AK18:AU19"/>
    <mergeCell ref="AK17:AU17"/>
    <mergeCell ref="Y22:AB22"/>
    <mergeCell ref="AD22:AG22"/>
    <mergeCell ref="AH22:AJ23"/>
    <mergeCell ref="AV22:AY23"/>
    <mergeCell ref="Y23:Z23"/>
    <mergeCell ref="AB23:AD23"/>
    <mergeCell ref="AE23:AG23"/>
    <mergeCell ref="AK22:AU23"/>
    <mergeCell ref="AV20:AY21"/>
    <mergeCell ref="Y21:Z21"/>
    <mergeCell ref="AB21:AD21"/>
    <mergeCell ref="AE21:AG21"/>
    <mergeCell ref="A20:B21"/>
    <mergeCell ref="C20:E21"/>
    <mergeCell ref="F20:J21"/>
    <mergeCell ref="K20:N21"/>
    <mergeCell ref="O20:S21"/>
    <mergeCell ref="T20:X21"/>
    <mergeCell ref="A22:B23"/>
    <mergeCell ref="C22:E23"/>
    <mergeCell ref="F22:J23"/>
    <mergeCell ref="K22:N23"/>
    <mergeCell ref="O22:S23"/>
    <mergeCell ref="T22:X23"/>
    <mergeCell ref="AV24:AY25"/>
    <mergeCell ref="Y25:Z25"/>
    <mergeCell ref="AB25:AD25"/>
    <mergeCell ref="AE25:AG25"/>
    <mergeCell ref="A24:B25"/>
    <mergeCell ref="C24:E25"/>
    <mergeCell ref="F24:J25"/>
    <mergeCell ref="K24:N25"/>
    <mergeCell ref="O24:S25"/>
    <mergeCell ref="T24:X25"/>
    <mergeCell ref="AK24:AU25"/>
    <mergeCell ref="A26:B27"/>
    <mergeCell ref="C26:E27"/>
    <mergeCell ref="F26:J27"/>
    <mergeCell ref="K26:N27"/>
    <mergeCell ref="O26:S27"/>
    <mergeCell ref="T26:X27"/>
    <mergeCell ref="Y24:AB24"/>
    <mergeCell ref="AD24:AG24"/>
    <mergeCell ref="AH24:AJ25"/>
    <mergeCell ref="Y26:AB26"/>
    <mergeCell ref="AD26:AG26"/>
    <mergeCell ref="AH26:AJ27"/>
    <mergeCell ref="AV26:AY27"/>
    <mergeCell ref="Y27:Z27"/>
    <mergeCell ref="AB27:AD27"/>
    <mergeCell ref="AE27:AG27"/>
    <mergeCell ref="AV28:AY29"/>
    <mergeCell ref="Y29:Z29"/>
    <mergeCell ref="AB29:AD29"/>
    <mergeCell ref="AE29:AG29"/>
    <mergeCell ref="Y28:AB28"/>
    <mergeCell ref="AD28:AG28"/>
    <mergeCell ref="AH28:AJ29"/>
    <mergeCell ref="AK28:AU29"/>
    <mergeCell ref="AK26:AU27"/>
    <mergeCell ref="Y30:AB30"/>
    <mergeCell ref="AD30:AG30"/>
    <mergeCell ref="AH30:AJ31"/>
    <mergeCell ref="AV30:AY31"/>
    <mergeCell ref="Y31:Z31"/>
    <mergeCell ref="AB31:AD31"/>
    <mergeCell ref="AE31:AG31"/>
    <mergeCell ref="AK30:AU31"/>
    <mergeCell ref="A28:B29"/>
    <mergeCell ref="C28:E29"/>
    <mergeCell ref="F28:J29"/>
    <mergeCell ref="K28:N29"/>
    <mergeCell ref="O28:S29"/>
    <mergeCell ref="T28:X29"/>
    <mergeCell ref="A30:B31"/>
    <mergeCell ref="C30:E31"/>
    <mergeCell ref="F30:J31"/>
    <mergeCell ref="K30:N31"/>
    <mergeCell ref="O30:S31"/>
    <mergeCell ref="T30:X31"/>
    <mergeCell ref="A36:B37"/>
    <mergeCell ref="C36:E37"/>
    <mergeCell ref="F36:J37"/>
    <mergeCell ref="K36:N37"/>
    <mergeCell ref="O36:S37"/>
    <mergeCell ref="A32:S32"/>
    <mergeCell ref="T32:X32"/>
    <mergeCell ref="Y32:AY32"/>
    <mergeCell ref="A34:N34"/>
    <mergeCell ref="A35:B35"/>
    <mergeCell ref="C35:E35"/>
    <mergeCell ref="F35:J35"/>
    <mergeCell ref="K35:N35"/>
    <mergeCell ref="O35:S35"/>
    <mergeCell ref="T35:X35"/>
    <mergeCell ref="T36:X37"/>
    <mergeCell ref="Y36:AB36"/>
    <mergeCell ref="AD36:AG36"/>
    <mergeCell ref="AH36:AJ37"/>
    <mergeCell ref="Y35:AG35"/>
    <mergeCell ref="AH35:AJ35"/>
    <mergeCell ref="AV38:AY39"/>
    <mergeCell ref="Y39:Z39"/>
    <mergeCell ref="AB39:AD39"/>
    <mergeCell ref="AE39:AG39"/>
    <mergeCell ref="AV36:AY37"/>
    <mergeCell ref="Y37:Z37"/>
    <mergeCell ref="AB37:AD37"/>
    <mergeCell ref="AE37:AG37"/>
    <mergeCell ref="AV35:AY35"/>
    <mergeCell ref="AK38:AU39"/>
    <mergeCell ref="AK36:AU37"/>
    <mergeCell ref="AK35:AU35"/>
    <mergeCell ref="A40:B41"/>
    <mergeCell ref="C40:E41"/>
    <mergeCell ref="F40:J41"/>
    <mergeCell ref="K40:N41"/>
    <mergeCell ref="O40:S41"/>
    <mergeCell ref="T40:X41"/>
    <mergeCell ref="Y38:AB38"/>
    <mergeCell ref="AD38:AG38"/>
    <mergeCell ref="AH38:AJ39"/>
    <mergeCell ref="A38:B39"/>
    <mergeCell ref="C38:E39"/>
    <mergeCell ref="F38:J39"/>
    <mergeCell ref="K38:N39"/>
    <mergeCell ref="O38:S39"/>
    <mergeCell ref="T38:X39"/>
    <mergeCell ref="Y40:AB40"/>
    <mergeCell ref="AD40:AG40"/>
    <mergeCell ref="AH40:AJ41"/>
    <mergeCell ref="AV40:AY41"/>
    <mergeCell ref="Y41:Z41"/>
    <mergeCell ref="AB41:AD41"/>
    <mergeCell ref="AE41:AG41"/>
    <mergeCell ref="AV42:AY43"/>
    <mergeCell ref="Y43:Z43"/>
    <mergeCell ref="AB43:AD43"/>
    <mergeCell ref="AE43:AG43"/>
    <mergeCell ref="Y42:AB42"/>
    <mergeCell ref="AD42:AG42"/>
    <mergeCell ref="AH42:AJ43"/>
    <mergeCell ref="AK42:AU43"/>
    <mergeCell ref="AK40:AU41"/>
    <mergeCell ref="Y44:AB44"/>
    <mergeCell ref="AD44:AG44"/>
    <mergeCell ref="AH44:AJ45"/>
    <mergeCell ref="AV44:AY45"/>
    <mergeCell ref="Y45:Z45"/>
    <mergeCell ref="AB45:AD45"/>
    <mergeCell ref="AE45:AG45"/>
    <mergeCell ref="AK44:AU45"/>
    <mergeCell ref="A42:B43"/>
    <mergeCell ref="C42:E43"/>
    <mergeCell ref="F42:J43"/>
    <mergeCell ref="K42:N43"/>
    <mergeCell ref="O42:S43"/>
    <mergeCell ref="T42:X43"/>
    <mergeCell ref="A44:B45"/>
    <mergeCell ref="C44:E45"/>
    <mergeCell ref="F44:J45"/>
    <mergeCell ref="K44:N45"/>
    <mergeCell ref="O44:S45"/>
    <mergeCell ref="T44:X45"/>
    <mergeCell ref="C46:E47"/>
    <mergeCell ref="F46:J47"/>
    <mergeCell ref="K46:N47"/>
    <mergeCell ref="O46:S47"/>
    <mergeCell ref="T46:X47"/>
    <mergeCell ref="AE57:AK57"/>
    <mergeCell ref="AL57:AU57"/>
    <mergeCell ref="AV57:AY57"/>
    <mergeCell ref="A50:S50"/>
    <mergeCell ref="T50:X50"/>
    <mergeCell ref="Y50:AY50"/>
    <mergeCell ref="Y48:AB48"/>
    <mergeCell ref="AD48:AG48"/>
    <mergeCell ref="AH48:AJ49"/>
    <mergeCell ref="AV48:AY49"/>
    <mergeCell ref="Y49:Z49"/>
    <mergeCell ref="AB49:AD49"/>
    <mergeCell ref="AE49:AG49"/>
    <mergeCell ref="A48:B49"/>
    <mergeCell ref="C48:E49"/>
    <mergeCell ref="F48:J49"/>
    <mergeCell ref="BL25:CF26"/>
    <mergeCell ref="BA27:BG28"/>
    <mergeCell ref="BH27:BK28"/>
    <mergeCell ref="BL27:CF28"/>
    <mergeCell ref="A59:V59"/>
    <mergeCell ref="A52:AY52"/>
    <mergeCell ref="B53:AY53"/>
    <mergeCell ref="A55:AY55"/>
    <mergeCell ref="K48:N49"/>
    <mergeCell ref="O48:S49"/>
    <mergeCell ref="T48:X49"/>
    <mergeCell ref="AE58:AK58"/>
    <mergeCell ref="AL58:AU58"/>
    <mergeCell ref="AV58:AY58"/>
    <mergeCell ref="AK48:AU49"/>
    <mergeCell ref="Y46:AB46"/>
    <mergeCell ref="AD46:AG46"/>
    <mergeCell ref="AH46:AJ47"/>
    <mergeCell ref="AV46:AY47"/>
    <mergeCell ref="Y47:Z47"/>
    <mergeCell ref="AB47:AD47"/>
    <mergeCell ref="AE47:AG47"/>
    <mergeCell ref="AK46:AU47"/>
    <mergeCell ref="A46:B47"/>
  </mergeCells>
  <phoneticPr fontId="14" type="noConversion"/>
  <dataValidations count="3">
    <dataValidation type="list" allowBlank="1" showInputMessage="1" showErrorMessage="1" sqref="C18:E31 C36:E49">
      <formula1>"신규, 중단, 기간변경, 참여율변경, 계좌번호변경,기타변경"</formula1>
    </dataValidation>
    <dataValidation type="list" errorStyle="information" allowBlank="1" showInputMessage="1" showErrorMessage="1" error="단가 수기로 입력 가능" sqref="O18:S31 O36:S49">
      <formula1>INDIRECT(K18)</formula1>
    </dataValidation>
    <dataValidation type="list" errorStyle="information" allowBlank="1" showInputMessage="1" showErrorMessage="1" error="목록에 없는 직급 입력 가능" sqref="K36:N49">
      <formula1>$B$6:$N$6</formula1>
    </dataValidation>
  </dataValidations>
  <printOptions horizontalCentered="1"/>
  <pageMargins left="0.19685039370078741" right="0.19685039370078741" top="0.78740157480314965" bottom="0.39370078740157483" header="0.39370078740157483" footer="0.19685039370078741"/>
  <pageSetup paperSize="9" scale="90" orientation="portrait" errors="blank" r:id="rId1"/>
  <headerFooter alignWithMargins="0">
    <oddFooter>&amp;C&amp;"맑은 고딕,보통"&amp;9&amp;P / &amp;N</oddFooter>
  </headerFooter>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목록에 없는 직급 입력 가능">
          <x14:formula1>
            <xm:f>인건비지급단가!$B$6:$O$6</xm:f>
          </x14:formula1>
          <xm:sqref>K18:N31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dimension ref="A1:AV40"/>
  <sheetViews>
    <sheetView zoomScale="95" zoomScaleNormal="95" workbookViewId="0">
      <selection activeCell="A3" sqref="A3:G3"/>
    </sheetView>
  </sheetViews>
  <sheetFormatPr defaultColWidth="1.77734375" defaultRowHeight="18" customHeight="1"/>
  <cols>
    <col min="1" max="1" width="1.77734375" style="12" customWidth="1"/>
    <col min="2" max="2" width="1.77734375" style="12"/>
    <col min="3" max="3" width="1.77734375" style="12" customWidth="1"/>
    <col min="4" max="6" width="1.77734375" style="12"/>
    <col min="7" max="22" width="1.77734375" style="12" customWidth="1"/>
    <col min="23" max="16384" width="1.77734375" style="12"/>
  </cols>
  <sheetData>
    <row r="1" spans="1:48" s="20" customFormat="1" ht="31.5">
      <c r="A1" s="1311" t="s">
        <v>1344</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AK1" s="1311"/>
      <c r="AL1" s="1311"/>
      <c r="AM1" s="1311"/>
      <c r="AN1" s="1311"/>
      <c r="AO1" s="1311"/>
      <c r="AP1" s="1311"/>
      <c r="AQ1" s="1311"/>
      <c r="AR1" s="1311"/>
      <c r="AS1" s="1311"/>
      <c r="AT1" s="1311"/>
      <c r="AU1" s="1311"/>
      <c r="AV1" s="1661"/>
    </row>
    <row r="2" spans="1:48" s="13" customFormat="1" ht="17.10000000000000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8" s="86" customFormat="1" ht="18" customHeight="1">
      <c r="A3" s="1287" t="s">
        <v>81</v>
      </c>
      <c r="B3" s="1287"/>
      <c r="C3" s="1287"/>
      <c r="D3" s="1287"/>
      <c r="E3" s="1287"/>
      <c r="F3" s="1287"/>
      <c r="G3" s="1327"/>
      <c r="H3" s="1260">
        <f>'1'!$H$3:$V$3</f>
        <v>0</v>
      </c>
      <c r="I3" s="1287"/>
      <c r="J3" s="1287"/>
      <c r="K3" s="1287"/>
      <c r="L3" s="1287"/>
      <c r="M3" s="1287"/>
      <c r="N3" s="1287"/>
      <c r="O3" s="1287"/>
      <c r="P3" s="1287"/>
      <c r="Q3" s="1287"/>
      <c r="R3" s="1287"/>
      <c r="S3" s="1287"/>
      <c r="T3" s="1287"/>
      <c r="U3" s="1287"/>
      <c r="V3" s="1287"/>
      <c r="W3" s="1287" t="s">
        <v>775</v>
      </c>
      <c r="X3" s="1287"/>
      <c r="Y3" s="1287"/>
      <c r="Z3" s="1287"/>
      <c r="AA3" s="1287"/>
      <c r="AB3" s="1287"/>
      <c r="AC3" s="1287">
        <f>'1'!$AC$3:$AI$3</f>
        <v>0</v>
      </c>
      <c r="AD3" s="1287"/>
      <c r="AE3" s="1287"/>
      <c r="AF3" s="1287"/>
      <c r="AG3" s="1287"/>
      <c r="AH3" s="1287"/>
      <c r="AI3" s="1287"/>
      <c r="AJ3" s="1287" t="s">
        <v>27</v>
      </c>
      <c r="AK3" s="1327"/>
      <c r="AL3" s="1327"/>
      <c r="AM3" s="1327"/>
      <c r="AN3" s="1327"/>
      <c r="AO3" s="297" t="s">
        <v>80</v>
      </c>
      <c r="AP3" s="1328">
        <f>'1'!$AP$3:$AV$3</f>
        <v>0</v>
      </c>
      <c r="AQ3" s="1327"/>
      <c r="AR3" s="1327"/>
      <c r="AS3" s="1327"/>
      <c r="AT3" s="1327"/>
      <c r="AU3" s="1327"/>
      <c r="AV3" s="1327"/>
    </row>
    <row r="4" spans="1:48" s="87" customFormat="1" ht="18" customHeight="1">
      <c r="A4" s="1287" t="s">
        <v>82</v>
      </c>
      <c r="B4" s="1287"/>
      <c r="C4" s="1287"/>
      <c r="D4" s="1287"/>
      <c r="E4" s="1287"/>
      <c r="F4" s="1287"/>
      <c r="G4" s="1327"/>
      <c r="H4" s="1287">
        <f>'1'!$H$4:$Y$4</f>
        <v>0</v>
      </c>
      <c r="I4" s="1287"/>
      <c r="J4" s="1287"/>
      <c r="K4" s="1287"/>
      <c r="L4" s="1287"/>
      <c r="M4" s="1287"/>
      <c r="N4" s="1287"/>
      <c r="O4" s="1287"/>
      <c r="P4" s="1287"/>
      <c r="Q4" s="1287"/>
      <c r="R4" s="1287"/>
      <c r="S4" s="1287"/>
      <c r="T4" s="1287"/>
      <c r="U4" s="1287"/>
      <c r="V4" s="1287"/>
      <c r="W4" s="1287" t="s">
        <v>83</v>
      </c>
      <c r="X4" s="1287"/>
      <c r="Y4" s="1287"/>
      <c r="Z4" s="1287"/>
      <c r="AA4" s="1287"/>
      <c r="AB4" s="1287"/>
      <c r="AC4" s="1287">
        <f>'1'!$AC$4:$AV$4</f>
        <v>0</v>
      </c>
      <c r="AD4" s="1287"/>
      <c r="AE4" s="1287"/>
      <c r="AF4" s="1287"/>
      <c r="AG4" s="1287"/>
      <c r="AH4" s="1287"/>
      <c r="AI4" s="1287"/>
      <c r="AJ4" s="1327"/>
      <c r="AK4" s="1327"/>
      <c r="AL4" s="1327"/>
      <c r="AM4" s="1327"/>
      <c r="AN4" s="1327"/>
      <c r="AO4" s="1327"/>
      <c r="AP4" s="1327"/>
      <c r="AQ4" s="1327"/>
      <c r="AR4" s="1327"/>
      <c r="AS4" s="1327"/>
      <c r="AT4" s="1327"/>
      <c r="AU4" s="1327"/>
      <c r="AV4" s="1327"/>
    </row>
    <row r="5" spans="1:48" s="87" customFormat="1" ht="18" customHeight="1">
      <c r="A5" s="1287" t="s">
        <v>79</v>
      </c>
      <c r="B5" s="1287"/>
      <c r="C5" s="1287"/>
      <c r="D5" s="1287"/>
      <c r="E5" s="1287"/>
      <c r="F5" s="1287"/>
      <c r="G5" s="1327"/>
      <c r="H5" s="1287">
        <f>'1'!$H$5:$AV$5</f>
        <v>0</v>
      </c>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row>
    <row r="6" spans="1:48" s="352" customFormat="1" ht="12">
      <c r="A6" s="1217" t="s">
        <v>1361</v>
      </c>
      <c r="B6" s="1217"/>
      <c r="C6" s="1217"/>
      <c r="D6" s="1217"/>
      <c r="E6" s="1217"/>
      <c r="F6" s="1217"/>
      <c r="G6" s="1217"/>
      <c r="H6" s="1217"/>
      <c r="I6" s="1217"/>
      <c r="J6" s="1217"/>
      <c r="K6" s="1217"/>
      <c r="L6" s="1217"/>
      <c r="M6" s="1217"/>
      <c r="N6" s="1217"/>
      <c r="O6" s="1217"/>
      <c r="P6" s="1217"/>
      <c r="Q6" s="1217"/>
      <c r="R6" s="1217"/>
      <c r="S6" s="1217"/>
      <c r="T6" s="1217"/>
      <c r="U6" s="1217"/>
      <c r="V6" s="1217"/>
      <c r="W6" s="1217"/>
      <c r="X6" s="1217"/>
      <c r="Y6" s="1217"/>
      <c r="Z6" s="1217"/>
      <c r="AA6" s="1217"/>
      <c r="AB6" s="1217"/>
      <c r="AC6" s="1217"/>
      <c r="AD6" s="1217"/>
      <c r="AE6" s="1217"/>
      <c r="AF6" s="1217"/>
      <c r="AG6" s="1217"/>
      <c r="AH6" s="1217"/>
      <c r="AI6" s="1217"/>
      <c r="AJ6" s="1217"/>
      <c r="AK6" s="1217"/>
      <c r="AL6" s="1217"/>
      <c r="AM6" s="1217"/>
      <c r="AN6" s="1217"/>
      <c r="AO6" s="1217"/>
      <c r="AP6" s="1217"/>
      <c r="AQ6" s="1217"/>
      <c r="AR6" s="1217"/>
      <c r="AS6" s="1217"/>
      <c r="AT6" s="1217"/>
      <c r="AU6" s="1217"/>
    </row>
    <row r="7" spans="1:48" s="28" customFormat="1" ht="12">
      <c r="A7" s="1217" t="s">
        <v>1199</v>
      </c>
      <c r="B7" s="1217"/>
      <c r="C7" s="1217"/>
      <c r="D7" s="1217"/>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row>
    <row r="8" spans="1:48" s="15" customFormat="1" ht="15" customHeight="1">
      <c r="A8" s="1659">
        <v>1</v>
      </c>
      <c r="B8" s="1660"/>
      <c r="C8" s="1634" t="s">
        <v>4</v>
      </c>
      <c r="D8" s="1635"/>
      <c r="E8" s="1635"/>
      <c r="F8" s="1635"/>
      <c r="G8" s="1635"/>
      <c r="H8" s="1635"/>
      <c r="I8" s="1635"/>
      <c r="J8" s="1635"/>
      <c r="K8" s="1635"/>
      <c r="L8" s="1635"/>
      <c r="M8" s="1635"/>
      <c r="N8" s="1644"/>
      <c r="O8" s="1630" t="s">
        <v>734</v>
      </c>
      <c r="P8" s="1631"/>
      <c r="Q8" s="1631"/>
      <c r="R8" s="1631"/>
      <c r="S8" s="1634" t="e">
        <f>INDEX(생년월일,MATCH(G8,성명,0))</f>
        <v>#N/A</v>
      </c>
      <c r="T8" s="1635"/>
      <c r="U8" s="1635"/>
      <c r="V8" s="1635"/>
      <c r="W8" s="1635"/>
      <c r="X8" s="1635"/>
      <c r="Y8" s="1646" t="s">
        <v>9</v>
      </c>
      <c r="Z8" s="1635" t="e">
        <f>INDEX(주민등록뒤,MATCH(G8,성명,0))</f>
        <v>#N/A</v>
      </c>
      <c r="AA8" s="1635"/>
      <c r="AB8" s="1635"/>
      <c r="AC8" s="1635"/>
      <c r="AD8" s="1635"/>
      <c r="AE8" s="1644"/>
      <c r="AF8" s="1638" t="s">
        <v>2</v>
      </c>
      <c r="AG8" s="1638"/>
      <c r="AH8" s="1638"/>
      <c r="AI8" s="1638"/>
      <c r="AJ8" s="1638" t="s">
        <v>49</v>
      </c>
      <c r="AK8" s="1638"/>
      <c r="AL8" s="1638"/>
      <c r="AM8" s="1638"/>
      <c r="AN8" s="1638"/>
      <c r="AO8" s="1651" t="e">
        <f>INDEX(내선전화,MATCH(G8,성명,0))</f>
        <v>#N/A</v>
      </c>
      <c r="AP8" s="1652"/>
      <c r="AQ8" s="1652"/>
      <c r="AR8" s="1652"/>
      <c r="AS8" s="1652"/>
      <c r="AT8" s="1652"/>
      <c r="AU8" s="1652"/>
      <c r="AV8" s="1653"/>
    </row>
    <row r="9" spans="1:48" s="15" customFormat="1" ht="15" customHeight="1">
      <c r="A9" s="1659"/>
      <c r="B9" s="1660"/>
      <c r="C9" s="1636"/>
      <c r="D9" s="1637"/>
      <c r="E9" s="1637"/>
      <c r="F9" s="1637"/>
      <c r="G9" s="1637"/>
      <c r="H9" s="1637"/>
      <c r="I9" s="1637"/>
      <c r="J9" s="1637"/>
      <c r="K9" s="1637"/>
      <c r="L9" s="1637"/>
      <c r="M9" s="1637"/>
      <c r="N9" s="1645"/>
      <c r="O9" s="1632"/>
      <c r="P9" s="1633"/>
      <c r="Q9" s="1633"/>
      <c r="R9" s="1633"/>
      <c r="S9" s="1636"/>
      <c r="T9" s="1637"/>
      <c r="U9" s="1637"/>
      <c r="V9" s="1637"/>
      <c r="W9" s="1637"/>
      <c r="X9" s="1637"/>
      <c r="Y9" s="1647"/>
      <c r="Z9" s="1637"/>
      <c r="AA9" s="1637"/>
      <c r="AB9" s="1637"/>
      <c r="AC9" s="1637"/>
      <c r="AD9" s="1637"/>
      <c r="AE9" s="1645"/>
      <c r="AF9" s="1648"/>
      <c r="AG9" s="1648"/>
      <c r="AH9" s="1648"/>
      <c r="AI9" s="1648"/>
      <c r="AJ9" s="1648" t="s">
        <v>3</v>
      </c>
      <c r="AK9" s="1648"/>
      <c r="AL9" s="1648"/>
      <c r="AM9" s="1648"/>
      <c r="AN9" s="1648"/>
      <c r="AO9" s="1639" t="e">
        <f>INDEX(핸드폰,MATCH(G8,성명,0))</f>
        <v>#N/A</v>
      </c>
      <c r="AP9" s="1640"/>
      <c r="AQ9" s="1640"/>
      <c r="AR9" s="1640"/>
      <c r="AS9" s="1640"/>
      <c r="AT9" s="1640"/>
      <c r="AU9" s="1640"/>
      <c r="AV9" s="1641"/>
    </row>
    <row r="10" spans="1:48" s="15" customFormat="1" ht="29.1" customHeight="1">
      <c r="A10" s="1659"/>
      <c r="B10" s="1660"/>
      <c r="C10" s="1654" t="s">
        <v>48</v>
      </c>
      <c r="D10" s="1655"/>
      <c r="E10" s="1655"/>
      <c r="F10" s="1655"/>
      <c r="G10" s="1626" t="e">
        <f>INDEX(이메일,MATCH(G8,성명,0))</f>
        <v>#N/A</v>
      </c>
      <c r="H10" s="1627"/>
      <c r="I10" s="1627"/>
      <c r="J10" s="1627"/>
      <c r="K10" s="1627"/>
      <c r="L10" s="1627"/>
      <c r="M10" s="1627"/>
      <c r="N10" s="1627"/>
      <c r="O10" s="1628" t="s">
        <v>1208</v>
      </c>
      <c r="P10" s="1627"/>
      <c r="Q10" s="1627"/>
      <c r="R10" s="1629"/>
      <c r="S10" s="1623" t="e">
        <f>INDEX(과학기술인번호,MATCH(G8,성명,0))</f>
        <v>#N/A</v>
      </c>
      <c r="T10" s="1624"/>
      <c r="U10" s="1624"/>
      <c r="V10" s="1624"/>
      <c r="W10" s="1624"/>
      <c r="X10" s="1625"/>
      <c r="Y10" s="1656" t="s">
        <v>5</v>
      </c>
      <c r="Z10" s="1657"/>
      <c r="AA10" s="1657"/>
      <c r="AB10" s="1657"/>
      <c r="AC10" s="1654" t="e">
        <f>INDEX(소속,MATCH(G8,성명,0))</f>
        <v>#N/A</v>
      </c>
      <c r="AD10" s="1655"/>
      <c r="AE10" s="1655"/>
      <c r="AF10" s="1655"/>
      <c r="AG10" s="1655"/>
      <c r="AH10" s="1655"/>
      <c r="AI10" s="1655"/>
      <c r="AJ10" s="1655"/>
      <c r="AK10" s="1655"/>
      <c r="AL10" s="1655"/>
      <c r="AM10" s="1655"/>
      <c r="AN10" s="1655"/>
      <c r="AO10" s="1655"/>
      <c r="AP10" s="1655"/>
      <c r="AQ10" s="1655"/>
      <c r="AR10" s="1655"/>
      <c r="AS10" s="1655"/>
      <c r="AT10" s="1655"/>
      <c r="AU10" s="1655"/>
      <c r="AV10" s="1658"/>
    </row>
    <row r="11" spans="1:48" s="15" customFormat="1" ht="15" customHeight="1">
      <c r="A11" s="1642">
        <v>2</v>
      </c>
      <c r="B11" s="1643"/>
      <c r="C11" s="1634" t="s">
        <v>4</v>
      </c>
      <c r="D11" s="1635"/>
      <c r="E11" s="1635"/>
      <c r="F11" s="1635"/>
      <c r="G11" s="1635"/>
      <c r="H11" s="1635"/>
      <c r="I11" s="1635"/>
      <c r="J11" s="1635"/>
      <c r="K11" s="1635"/>
      <c r="L11" s="1635"/>
      <c r="M11" s="1635"/>
      <c r="N11" s="1644"/>
      <c r="O11" s="1630" t="s">
        <v>734</v>
      </c>
      <c r="P11" s="1631"/>
      <c r="Q11" s="1631"/>
      <c r="R11" s="1631"/>
      <c r="S11" s="1634" t="e">
        <f>INDEX(생년월일,MATCH(G11,성명,0))</f>
        <v>#N/A</v>
      </c>
      <c r="T11" s="1635"/>
      <c r="U11" s="1635"/>
      <c r="V11" s="1635"/>
      <c r="W11" s="1635"/>
      <c r="X11" s="1635"/>
      <c r="Y11" s="1646" t="s">
        <v>1</v>
      </c>
      <c r="Z11" s="1635" t="e">
        <f>INDEX(주민등록뒤,MATCH(G11,성명,0))</f>
        <v>#N/A</v>
      </c>
      <c r="AA11" s="1635"/>
      <c r="AB11" s="1635"/>
      <c r="AC11" s="1635"/>
      <c r="AD11" s="1635"/>
      <c r="AE11" s="1644"/>
      <c r="AF11" s="1638" t="s">
        <v>2</v>
      </c>
      <c r="AG11" s="1638"/>
      <c r="AH11" s="1638"/>
      <c r="AI11" s="1638"/>
      <c r="AJ11" s="1638" t="s">
        <v>49</v>
      </c>
      <c r="AK11" s="1638"/>
      <c r="AL11" s="1638"/>
      <c r="AM11" s="1638"/>
      <c r="AN11" s="1638"/>
      <c r="AO11" s="1651" t="e">
        <f>INDEX(내선전화,MATCH(G11,성명,0))</f>
        <v>#N/A</v>
      </c>
      <c r="AP11" s="1652"/>
      <c r="AQ11" s="1652"/>
      <c r="AR11" s="1652"/>
      <c r="AS11" s="1652"/>
      <c r="AT11" s="1652"/>
      <c r="AU11" s="1652"/>
      <c r="AV11" s="1653"/>
    </row>
    <row r="12" spans="1:48" s="15" customFormat="1" ht="15" customHeight="1">
      <c r="A12" s="1642"/>
      <c r="B12" s="1643"/>
      <c r="C12" s="1636"/>
      <c r="D12" s="1637"/>
      <c r="E12" s="1637"/>
      <c r="F12" s="1637"/>
      <c r="G12" s="1637"/>
      <c r="H12" s="1637"/>
      <c r="I12" s="1637"/>
      <c r="J12" s="1637"/>
      <c r="K12" s="1637"/>
      <c r="L12" s="1637"/>
      <c r="M12" s="1637"/>
      <c r="N12" s="1645"/>
      <c r="O12" s="1632"/>
      <c r="P12" s="1633"/>
      <c r="Q12" s="1633"/>
      <c r="R12" s="1633"/>
      <c r="S12" s="1636"/>
      <c r="T12" s="1637"/>
      <c r="U12" s="1637"/>
      <c r="V12" s="1637"/>
      <c r="W12" s="1637"/>
      <c r="X12" s="1637"/>
      <c r="Y12" s="1647"/>
      <c r="Z12" s="1637"/>
      <c r="AA12" s="1637"/>
      <c r="AB12" s="1637"/>
      <c r="AC12" s="1637"/>
      <c r="AD12" s="1637"/>
      <c r="AE12" s="1645"/>
      <c r="AF12" s="1648"/>
      <c r="AG12" s="1648"/>
      <c r="AH12" s="1648"/>
      <c r="AI12" s="1648"/>
      <c r="AJ12" s="1648" t="s">
        <v>3</v>
      </c>
      <c r="AK12" s="1648"/>
      <c r="AL12" s="1648"/>
      <c r="AM12" s="1648"/>
      <c r="AN12" s="1648"/>
      <c r="AO12" s="1639" t="e">
        <f>INDEX(핸드폰,MATCH(G11,성명,0))</f>
        <v>#N/A</v>
      </c>
      <c r="AP12" s="1640"/>
      <c r="AQ12" s="1640"/>
      <c r="AR12" s="1640"/>
      <c r="AS12" s="1640"/>
      <c r="AT12" s="1640"/>
      <c r="AU12" s="1640"/>
      <c r="AV12" s="1641"/>
    </row>
    <row r="13" spans="1:48" s="15" customFormat="1" ht="29.1" customHeight="1">
      <c r="A13" s="1642"/>
      <c r="B13" s="1643"/>
      <c r="C13" s="1654" t="s">
        <v>48</v>
      </c>
      <c r="D13" s="1655"/>
      <c r="E13" s="1655"/>
      <c r="F13" s="1655"/>
      <c r="G13" s="1626" t="e">
        <f>INDEX(이메일,MATCH(G11,성명,0))</f>
        <v>#N/A</v>
      </c>
      <c r="H13" s="1627"/>
      <c r="I13" s="1627"/>
      <c r="J13" s="1627"/>
      <c r="K13" s="1627"/>
      <c r="L13" s="1627"/>
      <c r="M13" s="1627"/>
      <c r="N13" s="1627"/>
      <c r="O13" s="1628" t="s">
        <v>1208</v>
      </c>
      <c r="P13" s="1627"/>
      <c r="Q13" s="1627"/>
      <c r="R13" s="1629"/>
      <c r="S13" s="1623" t="e">
        <f>INDEX(과학기술인번호,MATCH(G11,성명,0))</f>
        <v>#N/A</v>
      </c>
      <c r="T13" s="1624"/>
      <c r="U13" s="1624"/>
      <c r="V13" s="1624"/>
      <c r="W13" s="1624"/>
      <c r="X13" s="1625"/>
      <c r="Y13" s="1656" t="s">
        <v>5</v>
      </c>
      <c r="Z13" s="1657"/>
      <c r="AA13" s="1657"/>
      <c r="AB13" s="1657"/>
      <c r="AC13" s="1654" t="e">
        <f>INDEX(소속,MATCH(G11,성명,0))</f>
        <v>#N/A</v>
      </c>
      <c r="AD13" s="1655"/>
      <c r="AE13" s="1655"/>
      <c r="AF13" s="1655"/>
      <c r="AG13" s="1655"/>
      <c r="AH13" s="1655"/>
      <c r="AI13" s="1655"/>
      <c r="AJ13" s="1655"/>
      <c r="AK13" s="1655"/>
      <c r="AL13" s="1655"/>
      <c r="AM13" s="1655"/>
      <c r="AN13" s="1655"/>
      <c r="AO13" s="1655"/>
      <c r="AP13" s="1655"/>
      <c r="AQ13" s="1655"/>
      <c r="AR13" s="1655"/>
      <c r="AS13" s="1655"/>
      <c r="AT13" s="1655"/>
      <c r="AU13" s="1655"/>
      <c r="AV13" s="1658"/>
    </row>
    <row r="14" spans="1:48" s="15" customFormat="1" ht="15" customHeight="1">
      <c r="A14" s="1642">
        <v>3</v>
      </c>
      <c r="B14" s="1643"/>
      <c r="C14" s="1634" t="s">
        <v>4</v>
      </c>
      <c r="D14" s="1635"/>
      <c r="E14" s="1635"/>
      <c r="F14" s="1635"/>
      <c r="G14" s="1635"/>
      <c r="H14" s="1635"/>
      <c r="I14" s="1635"/>
      <c r="J14" s="1635"/>
      <c r="K14" s="1635"/>
      <c r="L14" s="1635"/>
      <c r="M14" s="1635"/>
      <c r="N14" s="1644"/>
      <c r="O14" s="1630" t="s">
        <v>734</v>
      </c>
      <c r="P14" s="1631"/>
      <c r="Q14" s="1631"/>
      <c r="R14" s="1631"/>
      <c r="S14" s="1634" t="e">
        <f>INDEX(생년월일,MATCH(G14,성명,0))</f>
        <v>#N/A</v>
      </c>
      <c r="T14" s="1635"/>
      <c r="U14" s="1635"/>
      <c r="V14" s="1635"/>
      <c r="W14" s="1635"/>
      <c r="X14" s="1635"/>
      <c r="Y14" s="1646" t="s">
        <v>1</v>
      </c>
      <c r="Z14" s="1635" t="e">
        <f>INDEX(주민등록뒤,MATCH(G14,성명,0))</f>
        <v>#N/A</v>
      </c>
      <c r="AA14" s="1635"/>
      <c r="AB14" s="1635"/>
      <c r="AC14" s="1635"/>
      <c r="AD14" s="1635"/>
      <c r="AE14" s="1644"/>
      <c r="AF14" s="1638" t="s">
        <v>2</v>
      </c>
      <c r="AG14" s="1638"/>
      <c r="AH14" s="1638"/>
      <c r="AI14" s="1638"/>
      <c r="AJ14" s="1638" t="s">
        <v>49</v>
      </c>
      <c r="AK14" s="1638"/>
      <c r="AL14" s="1638"/>
      <c r="AM14" s="1638"/>
      <c r="AN14" s="1638"/>
      <c r="AO14" s="1651" t="e">
        <f>INDEX(내선전화,MATCH(G14,성명,0))</f>
        <v>#N/A</v>
      </c>
      <c r="AP14" s="1652"/>
      <c r="AQ14" s="1652"/>
      <c r="AR14" s="1652"/>
      <c r="AS14" s="1652"/>
      <c r="AT14" s="1652"/>
      <c r="AU14" s="1652"/>
      <c r="AV14" s="1653"/>
    </row>
    <row r="15" spans="1:48" s="15" customFormat="1" ht="15" customHeight="1">
      <c r="A15" s="1642"/>
      <c r="B15" s="1643"/>
      <c r="C15" s="1636"/>
      <c r="D15" s="1637"/>
      <c r="E15" s="1637"/>
      <c r="F15" s="1637"/>
      <c r="G15" s="1637"/>
      <c r="H15" s="1637"/>
      <c r="I15" s="1637"/>
      <c r="J15" s="1637"/>
      <c r="K15" s="1637"/>
      <c r="L15" s="1637"/>
      <c r="M15" s="1637"/>
      <c r="N15" s="1645"/>
      <c r="O15" s="1632"/>
      <c r="P15" s="1633"/>
      <c r="Q15" s="1633"/>
      <c r="R15" s="1633"/>
      <c r="S15" s="1636"/>
      <c r="T15" s="1637"/>
      <c r="U15" s="1637"/>
      <c r="V15" s="1637"/>
      <c r="W15" s="1637"/>
      <c r="X15" s="1637"/>
      <c r="Y15" s="1647"/>
      <c r="Z15" s="1637"/>
      <c r="AA15" s="1637"/>
      <c r="AB15" s="1637"/>
      <c r="AC15" s="1637"/>
      <c r="AD15" s="1637"/>
      <c r="AE15" s="1645"/>
      <c r="AF15" s="1648"/>
      <c r="AG15" s="1648"/>
      <c r="AH15" s="1648"/>
      <c r="AI15" s="1648"/>
      <c r="AJ15" s="1648" t="s">
        <v>3</v>
      </c>
      <c r="AK15" s="1648"/>
      <c r="AL15" s="1648"/>
      <c r="AM15" s="1648"/>
      <c r="AN15" s="1648"/>
      <c r="AO15" s="1639" t="e">
        <f>INDEX(핸드폰,MATCH(G14,성명,0))</f>
        <v>#N/A</v>
      </c>
      <c r="AP15" s="1640"/>
      <c r="AQ15" s="1640"/>
      <c r="AR15" s="1640"/>
      <c r="AS15" s="1640"/>
      <c r="AT15" s="1640"/>
      <c r="AU15" s="1640"/>
      <c r="AV15" s="1641"/>
    </row>
    <row r="16" spans="1:48" s="15" customFormat="1" ht="29.1" customHeight="1">
      <c r="A16" s="1642"/>
      <c r="B16" s="1643"/>
      <c r="C16" s="1654" t="s">
        <v>48</v>
      </c>
      <c r="D16" s="1655"/>
      <c r="E16" s="1655"/>
      <c r="F16" s="1655"/>
      <c r="G16" s="1626" t="e">
        <f>INDEX(이메일,MATCH(G14,성명,0))</f>
        <v>#N/A</v>
      </c>
      <c r="H16" s="1627"/>
      <c r="I16" s="1627"/>
      <c r="J16" s="1627"/>
      <c r="K16" s="1627"/>
      <c r="L16" s="1627"/>
      <c r="M16" s="1627"/>
      <c r="N16" s="1627"/>
      <c r="O16" s="1628" t="s">
        <v>1208</v>
      </c>
      <c r="P16" s="1627"/>
      <c r="Q16" s="1627"/>
      <c r="R16" s="1629"/>
      <c r="S16" s="1623" t="e">
        <f>INDEX(과학기술인번호,MATCH(G14,성명,0))</f>
        <v>#N/A</v>
      </c>
      <c r="T16" s="1624"/>
      <c r="U16" s="1624"/>
      <c r="V16" s="1624"/>
      <c r="W16" s="1624"/>
      <c r="X16" s="1625"/>
      <c r="Y16" s="1656" t="s">
        <v>5</v>
      </c>
      <c r="Z16" s="1657"/>
      <c r="AA16" s="1657"/>
      <c r="AB16" s="1657"/>
      <c r="AC16" s="1654" t="e">
        <f>INDEX(소속,MATCH(G14,성명,0))</f>
        <v>#N/A</v>
      </c>
      <c r="AD16" s="1655"/>
      <c r="AE16" s="1655"/>
      <c r="AF16" s="1655"/>
      <c r="AG16" s="1655"/>
      <c r="AH16" s="1655"/>
      <c r="AI16" s="1655"/>
      <c r="AJ16" s="1655"/>
      <c r="AK16" s="1655"/>
      <c r="AL16" s="1655"/>
      <c r="AM16" s="1655"/>
      <c r="AN16" s="1655"/>
      <c r="AO16" s="1655"/>
      <c r="AP16" s="1655"/>
      <c r="AQ16" s="1655"/>
      <c r="AR16" s="1655"/>
      <c r="AS16" s="1655"/>
      <c r="AT16" s="1655"/>
      <c r="AU16" s="1655"/>
      <c r="AV16" s="1658"/>
    </row>
    <row r="17" spans="1:48" s="15" customFormat="1" ht="15" customHeight="1">
      <c r="A17" s="1642">
        <v>4</v>
      </c>
      <c r="B17" s="1643"/>
      <c r="C17" s="1634" t="s">
        <v>4</v>
      </c>
      <c r="D17" s="1635"/>
      <c r="E17" s="1635"/>
      <c r="F17" s="1635"/>
      <c r="G17" s="1635"/>
      <c r="H17" s="1635"/>
      <c r="I17" s="1635"/>
      <c r="J17" s="1635"/>
      <c r="K17" s="1635"/>
      <c r="L17" s="1635"/>
      <c r="M17" s="1635"/>
      <c r="N17" s="1644"/>
      <c r="O17" s="1630" t="s">
        <v>734</v>
      </c>
      <c r="P17" s="1631"/>
      <c r="Q17" s="1631"/>
      <c r="R17" s="1631"/>
      <c r="S17" s="1634" t="e">
        <f>INDEX(생년월일,MATCH(G17,성명,0))</f>
        <v>#N/A</v>
      </c>
      <c r="T17" s="1635"/>
      <c r="U17" s="1635"/>
      <c r="V17" s="1635"/>
      <c r="W17" s="1635"/>
      <c r="X17" s="1635"/>
      <c r="Y17" s="1646" t="s">
        <v>1</v>
      </c>
      <c r="Z17" s="1635" t="e">
        <f>INDEX(주민등록뒤,MATCH(G17,성명,0))</f>
        <v>#N/A</v>
      </c>
      <c r="AA17" s="1635"/>
      <c r="AB17" s="1635"/>
      <c r="AC17" s="1635"/>
      <c r="AD17" s="1635"/>
      <c r="AE17" s="1644"/>
      <c r="AF17" s="1638" t="s">
        <v>2</v>
      </c>
      <c r="AG17" s="1638"/>
      <c r="AH17" s="1638"/>
      <c r="AI17" s="1638"/>
      <c r="AJ17" s="1638" t="s">
        <v>49</v>
      </c>
      <c r="AK17" s="1638"/>
      <c r="AL17" s="1638"/>
      <c r="AM17" s="1638"/>
      <c r="AN17" s="1638"/>
      <c r="AO17" s="1651" t="e">
        <f>INDEX(내선번호,MATCH(G17,성명,0))</f>
        <v>#N/A</v>
      </c>
      <c r="AP17" s="1652"/>
      <c r="AQ17" s="1652"/>
      <c r="AR17" s="1652"/>
      <c r="AS17" s="1652"/>
      <c r="AT17" s="1652"/>
      <c r="AU17" s="1652"/>
      <c r="AV17" s="1653"/>
    </row>
    <row r="18" spans="1:48" s="15" customFormat="1" ht="15" customHeight="1">
      <c r="A18" s="1642"/>
      <c r="B18" s="1643"/>
      <c r="C18" s="1636"/>
      <c r="D18" s="1637"/>
      <c r="E18" s="1637"/>
      <c r="F18" s="1637"/>
      <c r="G18" s="1637"/>
      <c r="H18" s="1637"/>
      <c r="I18" s="1637"/>
      <c r="J18" s="1637"/>
      <c r="K18" s="1637"/>
      <c r="L18" s="1637"/>
      <c r="M18" s="1637"/>
      <c r="N18" s="1645"/>
      <c r="O18" s="1632"/>
      <c r="P18" s="1633"/>
      <c r="Q18" s="1633"/>
      <c r="R18" s="1633"/>
      <c r="S18" s="1636"/>
      <c r="T18" s="1637"/>
      <c r="U18" s="1637"/>
      <c r="V18" s="1637"/>
      <c r="W18" s="1637"/>
      <c r="X18" s="1637"/>
      <c r="Y18" s="1647"/>
      <c r="Z18" s="1637"/>
      <c r="AA18" s="1637"/>
      <c r="AB18" s="1637"/>
      <c r="AC18" s="1637"/>
      <c r="AD18" s="1637"/>
      <c r="AE18" s="1645"/>
      <c r="AF18" s="1648"/>
      <c r="AG18" s="1648"/>
      <c r="AH18" s="1648"/>
      <c r="AI18" s="1648"/>
      <c r="AJ18" s="1648" t="s">
        <v>3</v>
      </c>
      <c r="AK18" s="1648"/>
      <c r="AL18" s="1648"/>
      <c r="AM18" s="1648"/>
      <c r="AN18" s="1648"/>
      <c r="AO18" s="1639" t="e">
        <f>INDEX(핸드폰,MATCH(G17,성명,0))</f>
        <v>#N/A</v>
      </c>
      <c r="AP18" s="1640"/>
      <c r="AQ18" s="1640"/>
      <c r="AR18" s="1640"/>
      <c r="AS18" s="1640"/>
      <c r="AT18" s="1640"/>
      <c r="AU18" s="1640"/>
      <c r="AV18" s="1641"/>
    </row>
    <row r="19" spans="1:48" s="15" customFormat="1" ht="29.1" customHeight="1">
      <c r="A19" s="1642"/>
      <c r="B19" s="1643"/>
      <c r="C19" s="1639" t="s">
        <v>48</v>
      </c>
      <c r="D19" s="1640"/>
      <c r="E19" s="1640"/>
      <c r="F19" s="1640"/>
      <c r="G19" s="1626" t="e">
        <f>INDEX(이메일,MATCH(G17,성명,0))</f>
        <v>#N/A</v>
      </c>
      <c r="H19" s="1627"/>
      <c r="I19" s="1627"/>
      <c r="J19" s="1627"/>
      <c r="K19" s="1627"/>
      <c r="L19" s="1627"/>
      <c r="M19" s="1627"/>
      <c r="N19" s="1627"/>
      <c r="O19" s="1628" t="s">
        <v>1208</v>
      </c>
      <c r="P19" s="1627"/>
      <c r="Q19" s="1627"/>
      <c r="R19" s="1629"/>
      <c r="S19" s="1623" t="e">
        <f>INDEX(과학기술인번호,MATCH(G17,성명,0))</f>
        <v>#N/A</v>
      </c>
      <c r="T19" s="1624"/>
      <c r="U19" s="1624"/>
      <c r="V19" s="1624"/>
      <c r="W19" s="1624"/>
      <c r="X19" s="1625"/>
      <c r="Y19" s="1649" t="s">
        <v>5</v>
      </c>
      <c r="Z19" s="1650"/>
      <c r="AA19" s="1650"/>
      <c r="AB19" s="1650"/>
      <c r="AC19" s="1639" t="e">
        <f>INDEX(소속,MATCH(G17,성명,0))</f>
        <v>#N/A</v>
      </c>
      <c r="AD19" s="1640"/>
      <c r="AE19" s="1640"/>
      <c r="AF19" s="1640"/>
      <c r="AG19" s="1640"/>
      <c r="AH19" s="1640"/>
      <c r="AI19" s="1640"/>
      <c r="AJ19" s="1640"/>
      <c r="AK19" s="1640"/>
      <c r="AL19" s="1640"/>
      <c r="AM19" s="1640"/>
      <c r="AN19" s="1640"/>
      <c r="AO19" s="1640"/>
      <c r="AP19" s="1640"/>
      <c r="AQ19" s="1640"/>
      <c r="AR19" s="1640"/>
      <c r="AS19" s="1640"/>
      <c r="AT19" s="1640"/>
      <c r="AU19" s="1640"/>
      <c r="AV19" s="1641"/>
    </row>
    <row r="20" spans="1:48" s="15" customFormat="1" ht="15" customHeight="1">
      <c r="A20" s="1642">
        <v>5</v>
      </c>
      <c r="B20" s="1643"/>
      <c r="C20" s="1634" t="s">
        <v>4</v>
      </c>
      <c r="D20" s="1635"/>
      <c r="E20" s="1635"/>
      <c r="F20" s="1635"/>
      <c r="G20" s="1635"/>
      <c r="H20" s="1635"/>
      <c r="I20" s="1635"/>
      <c r="J20" s="1635"/>
      <c r="K20" s="1635"/>
      <c r="L20" s="1635"/>
      <c r="M20" s="1635"/>
      <c r="N20" s="1644"/>
      <c r="O20" s="1630" t="s">
        <v>734</v>
      </c>
      <c r="P20" s="1631"/>
      <c r="Q20" s="1631"/>
      <c r="R20" s="1631"/>
      <c r="S20" s="1634" t="e">
        <f>INDEX(생년월일,MATCH(G20,성명,0))</f>
        <v>#N/A</v>
      </c>
      <c r="T20" s="1635"/>
      <c r="U20" s="1635"/>
      <c r="V20" s="1635"/>
      <c r="W20" s="1635"/>
      <c r="X20" s="1635"/>
      <c r="Y20" s="1646" t="s">
        <v>1</v>
      </c>
      <c r="Z20" s="1635" t="e">
        <f>INDEX(주민등록뒤,MATCH(G20,성명,0))</f>
        <v>#N/A</v>
      </c>
      <c r="AA20" s="1635"/>
      <c r="AB20" s="1635"/>
      <c r="AC20" s="1635"/>
      <c r="AD20" s="1635"/>
      <c r="AE20" s="1644"/>
      <c r="AF20" s="1638" t="s">
        <v>2</v>
      </c>
      <c r="AG20" s="1638"/>
      <c r="AH20" s="1638"/>
      <c r="AI20" s="1638"/>
      <c r="AJ20" s="1638" t="s">
        <v>49</v>
      </c>
      <c r="AK20" s="1638"/>
      <c r="AL20" s="1638"/>
      <c r="AM20" s="1638"/>
      <c r="AN20" s="1638"/>
      <c r="AO20" s="1651" t="e">
        <f>INDEX(내선번호,MATCH(G20,성명,0))</f>
        <v>#N/A</v>
      </c>
      <c r="AP20" s="1652"/>
      <c r="AQ20" s="1652"/>
      <c r="AR20" s="1652"/>
      <c r="AS20" s="1652"/>
      <c r="AT20" s="1652"/>
      <c r="AU20" s="1652"/>
      <c r="AV20" s="1653"/>
    </row>
    <row r="21" spans="1:48" s="15" customFormat="1" ht="15" customHeight="1">
      <c r="A21" s="1642"/>
      <c r="B21" s="1643"/>
      <c r="C21" s="1636"/>
      <c r="D21" s="1637"/>
      <c r="E21" s="1637"/>
      <c r="F21" s="1637"/>
      <c r="G21" s="1637"/>
      <c r="H21" s="1637"/>
      <c r="I21" s="1637"/>
      <c r="J21" s="1637"/>
      <c r="K21" s="1637"/>
      <c r="L21" s="1637"/>
      <c r="M21" s="1637"/>
      <c r="N21" s="1645"/>
      <c r="O21" s="1632"/>
      <c r="P21" s="1633"/>
      <c r="Q21" s="1633"/>
      <c r="R21" s="1633"/>
      <c r="S21" s="1636"/>
      <c r="T21" s="1637"/>
      <c r="U21" s="1637"/>
      <c r="V21" s="1637"/>
      <c r="W21" s="1637"/>
      <c r="X21" s="1637"/>
      <c r="Y21" s="1647"/>
      <c r="Z21" s="1637"/>
      <c r="AA21" s="1637"/>
      <c r="AB21" s="1637"/>
      <c r="AC21" s="1637"/>
      <c r="AD21" s="1637"/>
      <c r="AE21" s="1645"/>
      <c r="AF21" s="1648"/>
      <c r="AG21" s="1648"/>
      <c r="AH21" s="1648"/>
      <c r="AI21" s="1648"/>
      <c r="AJ21" s="1648" t="s">
        <v>3</v>
      </c>
      <c r="AK21" s="1648"/>
      <c r="AL21" s="1648"/>
      <c r="AM21" s="1648"/>
      <c r="AN21" s="1648"/>
      <c r="AO21" s="1639" t="e">
        <f>INDEX(핸드폰,MATCH(G20,성명,0))</f>
        <v>#N/A</v>
      </c>
      <c r="AP21" s="1640"/>
      <c r="AQ21" s="1640"/>
      <c r="AR21" s="1640"/>
      <c r="AS21" s="1640"/>
      <c r="AT21" s="1640"/>
      <c r="AU21" s="1640"/>
      <c r="AV21" s="1641"/>
    </row>
    <row r="22" spans="1:48" s="15" customFormat="1" ht="29.1" customHeight="1">
      <c r="A22" s="1642"/>
      <c r="B22" s="1643"/>
      <c r="C22" s="1639" t="s">
        <v>48</v>
      </c>
      <c r="D22" s="1640"/>
      <c r="E22" s="1640"/>
      <c r="F22" s="1640"/>
      <c r="G22" s="1626" t="e">
        <f>INDEX(이메일,MATCH(G20,성명,0))</f>
        <v>#N/A</v>
      </c>
      <c r="H22" s="1627"/>
      <c r="I22" s="1627"/>
      <c r="J22" s="1627"/>
      <c r="K22" s="1627"/>
      <c r="L22" s="1627"/>
      <c r="M22" s="1627"/>
      <c r="N22" s="1627"/>
      <c r="O22" s="1628" t="s">
        <v>1208</v>
      </c>
      <c r="P22" s="1627"/>
      <c r="Q22" s="1627"/>
      <c r="R22" s="1629"/>
      <c r="S22" s="1623" t="e">
        <f>INDEX(과학기술인번호,MATCH(G20,성명,0))</f>
        <v>#N/A</v>
      </c>
      <c r="T22" s="1624"/>
      <c r="U22" s="1624"/>
      <c r="V22" s="1624"/>
      <c r="W22" s="1624"/>
      <c r="X22" s="1625"/>
      <c r="Y22" s="1649" t="s">
        <v>5</v>
      </c>
      <c r="Z22" s="1650"/>
      <c r="AA22" s="1650"/>
      <c r="AB22" s="1650"/>
      <c r="AC22" s="1639" t="e">
        <f>INDEX(소속,MATCH(G20,성명,0))</f>
        <v>#N/A</v>
      </c>
      <c r="AD22" s="1640"/>
      <c r="AE22" s="1640"/>
      <c r="AF22" s="1640"/>
      <c r="AG22" s="1640"/>
      <c r="AH22" s="1640"/>
      <c r="AI22" s="1640"/>
      <c r="AJ22" s="1640"/>
      <c r="AK22" s="1640"/>
      <c r="AL22" s="1640"/>
      <c r="AM22" s="1640"/>
      <c r="AN22" s="1640"/>
      <c r="AO22" s="1640"/>
      <c r="AP22" s="1640"/>
      <c r="AQ22" s="1640"/>
      <c r="AR22" s="1640"/>
      <c r="AS22" s="1640"/>
      <c r="AT22" s="1640"/>
      <c r="AU22" s="1640"/>
      <c r="AV22" s="1641"/>
    </row>
    <row r="23" spans="1:48" s="15" customFormat="1" ht="15" customHeight="1">
      <c r="A23" s="1642">
        <v>6</v>
      </c>
      <c r="B23" s="1643"/>
      <c r="C23" s="1634" t="s">
        <v>4</v>
      </c>
      <c r="D23" s="1635"/>
      <c r="E23" s="1635"/>
      <c r="F23" s="1635"/>
      <c r="G23" s="1635"/>
      <c r="H23" s="1635"/>
      <c r="I23" s="1635"/>
      <c r="J23" s="1635"/>
      <c r="K23" s="1635"/>
      <c r="L23" s="1635"/>
      <c r="M23" s="1635"/>
      <c r="N23" s="1644"/>
      <c r="O23" s="1630" t="s">
        <v>734</v>
      </c>
      <c r="P23" s="1631"/>
      <c r="Q23" s="1631"/>
      <c r="R23" s="1631"/>
      <c r="S23" s="1634" t="e">
        <f>INDEX(생년월일,MATCH(G23,성명,0))</f>
        <v>#N/A</v>
      </c>
      <c r="T23" s="1635"/>
      <c r="U23" s="1635"/>
      <c r="V23" s="1635"/>
      <c r="W23" s="1635"/>
      <c r="X23" s="1635"/>
      <c r="Y23" s="1646" t="s">
        <v>1</v>
      </c>
      <c r="Z23" s="1635" t="e">
        <f>INDEX(주민등록뒤,MATCH(G23,성명,0))</f>
        <v>#N/A</v>
      </c>
      <c r="AA23" s="1635"/>
      <c r="AB23" s="1635"/>
      <c r="AC23" s="1635"/>
      <c r="AD23" s="1635"/>
      <c r="AE23" s="1644"/>
      <c r="AF23" s="1638" t="s">
        <v>2</v>
      </c>
      <c r="AG23" s="1638"/>
      <c r="AH23" s="1638"/>
      <c r="AI23" s="1638"/>
      <c r="AJ23" s="1638" t="s">
        <v>49</v>
      </c>
      <c r="AK23" s="1638"/>
      <c r="AL23" s="1638"/>
      <c r="AM23" s="1638"/>
      <c r="AN23" s="1638"/>
      <c r="AO23" s="1651" t="e">
        <f>INDEX(내선번호,MATCH(G23,성명,0))</f>
        <v>#N/A</v>
      </c>
      <c r="AP23" s="1652"/>
      <c r="AQ23" s="1652"/>
      <c r="AR23" s="1652"/>
      <c r="AS23" s="1652"/>
      <c r="AT23" s="1652"/>
      <c r="AU23" s="1652"/>
      <c r="AV23" s="1653"/>
    </row>
    <row r="24" spans="1:48" s="15" customFormat="1" ht="15" customHeight="1">
      <c r="A24" s="1642"/>
      <c r="B24" s="1643"/>
      <c r="C24" s="1636"/>
      <c r="D24" s="1637"/>
      <c r="E24" s="1637"/>
      <c r="F24" s="1637"/>
      <c r="G24" s="1637"/>
      <c r="H24" s="1637"/>
      <c r="I24" s="1637"/>
      <c r="J24" s="1637"/>
      <c r="K24" s="1637"/>
      <c r="L24" s="1637"/>
      <c r="M24" s="1637"/>
      <c r="N24" s="1645"/>
      <c r="O24" s="1632"/>
      <c r="P24" s="1633"/>
      <c r="Q24" s="1633"/>
      <c r="R24" s="1633"/>
      <c r="S24" s="1636"/>
      <c r="T24" s="1637"/>
      <c r="U24" s="1637"/>
      <c r="V24" s="1637"/>
      <c r="W24" s="1637"/>
      <c r="X24" s="1637"/>
      <c r="Y24" s="1647"/>
      <c r="Z24" s="1637"/>
      <c r="AA24" s="1637"/>
      <c r="AB24" s="1637"/>
      <c r="AC24" s="1637"/>
      <c r="AD24" s="1637"/>
      <c r="AE24" s="1645"/>
      <c r="AF24" s="1648"/>
      <c r="AG24" s="1648"/>
      <c r="AH24" s="1648"/>
      <c r="AI24" s="1648"/>
      <c r="AJ24" s="1648" t="s">
        <v>3</v>
      </c>
      <c r="AK24" s="1648"/>
      <c r="AL24" s="1648"/>
      <c r="AM24" s="1648"/>
      <c r="AN24" s="1648"/>
      <c r="AO24" s="1639" t="e">
        <f>INDEX(핸드폰,MATCH(G23,성명,0))</f>
        <v>#N/A</v>
      </c>
      <c r="AP24" s="1640"/>
      <c r="AQ24" s="1640"/>
      <c r="AR24" s="1640"/>
      <c r="AS24" s="1640"/>
      <c r="AT24" s="1640"/>
      <c r="AU24" s="1640"/>
      <c r="AV24" s="1641"/>
    </row>
    <row r="25" spans="1:48" s="15" customFormat="1" ht="29.1" customHeight="1">
      <c r="A25" s="1642"/>
      <c r="B25" s="1643"/>
      <c r="C25" s="1639" t="s">
        <v>48</v>
      </c>
      <c r="D25" s="1640"/>
      <c r="E25" s="1640"/>
      <c r="F25" s="1640"/>
      <c r="G25" s="1626" t="e">
        <f>INDEX(이메일,MATCH(G23,성명,0))</f>
        <v>#N/A</v>
      </c>
      <c r="H25" s="1627"/>
      <c r="I25" s="1627"/>
      <c r="J25" s="1627"/>
      <c r="K25" s="1627"/>
      <c r="L25" s="1627"/>
      <c r="M25" s="1627"/>
      <c r="N25" s="1627"/>
      <c r="O25" s="1628" t="s">
        <v>1208</v>
      </c>
      <c r="P25" s="1627"/>
      <c r="Q25" s="1627"/>
      <c r="R25" s="1629"/>
      <c r="S25" s="1623" t="e">
        <f>INDEX(과학기술인번호,MATCH(G23,성명,0))</f>
        <v>#N/A</v>
      </c>
      <c r="T25" s="1624"/>
      <c r="U25" s="1624"/>
      <c r="V25" s="1624"/>
      <c r="W25" s="1624"/>
      <c r="X25" s="1625"/>
      <c r="Y25" s="1649" t="s">
        <v>5</v>
      </c>
      <c r="Z25" s="1650"/>
      <c r="AA25" s="1650"/>
      <c r="AB25" s="1650"/>
      <c r="AC25" s="1639" t="e">
        <f>INDEX(소속,MATCH(G23,성명,0))</f>
        <v>#N/A</v>
      </c>
      <c r="AD25" s="1640"/>
      <c r="AE25" s="1640"/>
      <c r="AF25" s="1640"/>
      <c r="AG25" s="1640"/>
      <c r="AH25" s="1640"/>
      <c r="AI25" s="1640"/>
      <c r="AJ25" s="1640"/>
      <c r="AK25" s="1640"/>
      <c r="AL25" s="1640"/>
      <c r="AM25" s="1640"/>
      <c r="AN25" s="1640"/>
      <c r="AO25" s="1640"/>
      <c r="AP25" s="1640"/>
      <c r="AQ25" s="1640"/>
      <c r="AR25" s="1640"/>
      <c r="AS25" s="1640"/>
      <c r="AT25" s="1640"/>
      <c r="AU25" s="1640"/>
      <c r="AV25" s="1641"/>
    </row>
    <row r="26" spans="1:48" s="15" customFormat="1" ht="15" customHeight="1">
      <c r="A26" s="1642">
        <v>7</v>
      </c>
      <c r="B26" s="1643"/>
      <c r="C26" s="1634" t="s">
        <v>4</v>
      </c>
      <c r="D26" s="1635"/>
      <c r="E26" s="1635"/>
      <c r="F26" s="1635"/>
      <c r="G26" s="1635"/>
      <c r="H26" s="1635"/>
      <c r="I26" s="1635"/>
      <c r="J26" s="1635"/>
      <c r="K26" s="1635"/>
      <c r="L26" s="1635"/>
      <c r="M26" s="1635"/>
      <c r="N26" s="1644"/>
      <c r="O26" s="1630" t="s">
        <v>734</v>
      </c>
      <c r="P26" s="1631"/>
      <c r="Q26" s="1631"/>
      <c r="R26" s="1631"/>
      <c r="S26" s="1634" t="e">
        <f>INDEX(생년월일,MATCH(G26,성명,0))</f>
        <v>#N/A</v>
      </c>
      <c r="T26" s="1635"/>
      <c r="U26" s="1635"/>
      <c r="V26" s="1635"/>
      <c r="W26" s="1635"/>
      <c r="X26" s="1635"/>
      <c r="Y26" s="1646" t="s">
        <v>1</v>
      </c>
      <c r="Z26" s="1635" t="e">
        <f>INDEX(주민등록뒤,MATCH(G26,성명,0))</f>
        <v>#N/A</v>
      </c>
      <c r="AA26" s="1635"/>
      <c r="AB26" s="1635"/>
      <c r="AC26" s="1635"/>
      <c r="AD26" s="1635"/>
      <c r="AE26" s="1644"/>
      <c r="AF26" s="1638" t="s">
        <v>2</v>
      </c>
      <c r="AG26" s="1638"/>
      <c r="AH26" s="1638"/>
      <c r="AI26" s="1638"/>
      <c r="AJ26" s="1638" t="s">
        <v>49</v>
      </c>
      <c r="AK26" s="1638"/>
      <c r="AL26" s="1638"/>
      <c r="AM26" s="1638"/>
      <c r="AN26" s="1638"/>
      <c r="AO26" s="1651" t="e">
        <f>INDEX(내선번호,MATCH(G26,성명,0))</f>
        <v>#N/A</v>
      </c>
      <c r="AP26" s="1652"/>
      <c r="AQ26" s="1652"/>
      <c r="AR26" s="1652"/>
      <c r="AS26" s="1652"/>
      <c r="AT26" s="1652"/>
      <c r="AU26" s="1652"/>
      <c r="AV26" s="1653"/>
    </row>
    <row r="27" spans="1:48" s="15" customFormat="1" ht="15" customHeight="1">
      <c r="A27" s="1642"/>
      <c r="B27" s="1643"/>
      <c r="C27" s="1636"/>
      <c r="D27" s="1637"/>
      <c r="E27" s="1637"/>
      <c r="F27" s="1637"/>
      <c r="G27" s="1637"/>
      <c r="H27" s="1637"/>
      <c r="I27" s="1637"/>
      <c r="J27" s="1637"/>
      <c r="K27" s="1637"/>
      <c r="L27" s="1637"/>
      <c r="M27" s="1637"/>
      <c r="N27" s="1645"/>
      <c r="O27" s="1632"/>
      <c r="P27" s="1633"/>
      <c r="Q27" s="1633"/>
      <c r="R27" s="1633"/>
      <c r="S27" s="1636"/>
      <c r="T27" s="1637"/>
      <c r="U27" s="1637"/>
      <c r="V27" s="1637"/>
      <c r="W27" s="1637"/>
      <c r="X27" s="1637"/>
      <c r="Y27" s="1647"/>
      <c r="Z27" s="1637"/>
      <c r="AA27" s="1637"/>
      <c r="AB27" s="1637"/>
      <c r="AC27" s="1637"/>
      <c r="AD27" s="1637"/>
      <c r="AE27" s="1645"/>
      <c r="AF27" s="1648"/>
      <c r="AG27" s="1648"/>
      <c r="AH27" s="1648"/>
      <c r="AI27" s="1648"/>
      <c r="AJ27" s="1648" t="s">
        <v>3</v>
      </c>
      <c r="AK27" s="1648"/>
      <c r="AL27" s="1648"/>
      <c r="AM27" s="1648"/>
      <c r="AN27" s="1648"/>
      <c r="AO27" s="1639" t="e">
        <f>INDEX(핸드폰,MATCH(G26,성명,0))</f>
        <v>#N/A</v>
      </c>
      <c r="AP27" s="1640"/>
      <c r="AQ27" s="1640"/>
      <c r="AR27" s="1640"/>
      <c r="AS27" s="1640"/>
      <c r="AT27" s="1640"/>
      <c r="AU27" s="1640"/>
      <c r="AV27" s="1641"/>
    </row>
    <row r="28" spans="1:48" s="15" customFormat="1" ht="29.1" customHeight="1">
      <c r="A28" s="1642"/>
      <c r="B28" s="1643"/>
      <c r="C28" s="1639" t="s">
        <v>48</v>
      </c>
      <c r="D28" s="1640"/>
      <c r="E28" s="1640"/>
      <c r="F28" s="1640"/>
      <c r="G28" s="1626" t="e">
        <f>INDEX(이메일,MATCH(G26,성명,0))</f>
        <v>#N/A</v>
      </c>
      <c r="H28" s="1627"/>
      <c r="I28" s="1627"/>
      <c r="J28" s="1627"/>
      <c r="K28" s="1627"/>
      <c r="L28" s="1627"/>
      <c r="M28" s="1627"/>
      <c r="N28" s="1627"/>
      <c r="O28" s="1628" t="s">
        <v>1208</v>
      </c>
      <c r="P28" s="1627"/>
      <c r="Q28" s="1627"/>
      <c r="R28" s="1629"/>
      <c r="S28" s="1623" t="e">
        <f>INDEX(과학기술인번호,MATCH(G26,성명,0))</f>
        <v>#N/A</v>
      </c>
      <c r="T28" s="1624"/>
      <c r="U28" s="1624"/>
      <c r="V28" s="1624"/>
      <c r="W28" s="1624"/>
      <c r="X28" s="1625"/>
      <c r="Y28" s="1649" t="s">
        <v>5</v>
      </c>
      <c r="Z28" s="1650"/>
      <c r="AA28" s="1650"/>
      <c r="AB28" s="1650"/>
      <c r="AC28" s="1639" t="e">
        <f>INDEX(소속,MATCH(G26,성명,0))</f>
        <v>#N/A</v>
      </c>
      <c r="AD28" s="1640"/>
      <c r="AE28" s="1640"/>
      <c r="AF28" s="1640"/>
      <c r="AG28" s="1640"/>
      <c r="AH28" s="1640"/>
      <c r="AI28" s="1640"/>
      <c r="AJ28" s="1640"/>
      <c r="AK28" s="1640"/>
      <c r="AL28" s="1640"/>
      <c r="AM28" s="1640"/>
      <c r="AN28" s="1640"/>
      <c r="AO28" s="1640"/>
      <c r="AP28" s="1640"/>
      <c r="AQ28" s="1640"/>
      <c r="AR28" s="1640"/>
      <c r="AS28" s="1640"/>
      <c r="AT28" s="1640"/>
      <c r="AU28" s="1640"/>
      <c r="AV28" s="1641"/>
    </row>
    <row r="29" spans="1:48" s="15" customFormat="1" ht="15" customHeight="1">
      <c r="A29" s="1642">
        <v>8</v>
      </c>
      <c r="B29" s="1643"/>
      <c r="C29" s="1634" t="s">
        <v>4</v>
      </c>
      <c r="D29" s="1635"/>
      <c r="E29" s="1635"/>
      <c r="F29" s="1635"/>
      <c r="G29" s="1635"/>
      <c r="H29" s="1635"/>
      <c r="I29" s="1635"/>
      <c r="J29" s="1635"/>
      <c r="K29" s="1635"/>
      <c r="L29" s="1635"/>
      <c r="M29" s="1635"/>
      <c r="N29" s="1644"/>
      <c r="O29" s="1630" t="s">
        <v>734</v>
      </c>
      <c r="P29" s="1631"/>
      <c r="Q29" s="1631"/>
      <c r="R29" s="1631"/>
      <c r="S29" s="1634" t="e">
        <f>INDEX(생년월일,MATCH(G29,성명,0))</f>
        <v>#N/A</v>
      </c>
      <c r="T29" s="1635"/>
      <c r="U29" s="1635"/>
      <c r="V29" s="1635"/>
      <c r="W29" s="1635"/>
      <c r="X29" s="1635"/>
      <c r="Y29" s="1646" t="s">
        <v>1</v>
      </c>
      <c r="Z29" s="1635" t="e">
        <f>INDEX(주민등록뒤,MATCH(G29,성명,0))</f>
        <v>#N/A</v>
      </c>
      <c r="AA29" s="1635"/>
      <c r="AB29" s="1635"/>
      <c r="AC29" s="1635"/>
      <c r="AD29" s="1635"/>
      <c r="AE29" s="1644"/>
      <c r="AF29" s="1638" t="s">
        <v>2</v>
      </c>
      <c r="AG29" s="1638"/>
      <c r="AH29" s="1638"/>
      <c r="AI29" s="1638"/>
      <c r="AJ29" s="1638" t="s">
        <v>49</v>
      </c>
      <c r="AK29" s="1638"/>
      <c r="AL29" s="1638"/>
      <c r="AM29" s="1638"/>
      <c r="AN29" s="1638"/>
      <c r="AO29" s="1651" t="e">
        <f>INDEX(내선번호,MATCH(G29,성명,0))</f>
        <v>#N/A</v>
      </c>
      <c r="AP29" s="1652"/>
      <c r="AQ29" s="1652"/>
      <c r="AR29" s="1652"/>
      <c r="AS29" s="1652"/>
      <c r="AT29" s="1652"/>
      <c r="AU29" s="1652"/>
      <c r="AV29" s="1653"/>
    </row>
    <row r="30" spans="1:48" s="15" customFormat="1" ht="15" customHeight="1">
      <c r="A30" s="1642"/>
      <c r="B30" s="1643"/>
      <c r="C30" s="1636"/>
      <c r="D30" s="1637"/>
      <c r="E30" s="1637"/>
      <c r="F30" s="1637"/>
      <c r="G30" s="1637"/>
      <c r="H30" s="1637"/>
      <c r="I30" s="1637"/>
      <c r="J30" s="1637"/>
      <c r="K30" s="1637"/>
      <c r="L30" s="1637"/>
      <c r="M30" s="1637"/>
      <c r="N30" s="1645"/>
      <c r="O30" s="1632"/>
      <c r="P30" s="1633"/>
      <c r="Q30" s="1633"/>
      <c r="R30" s="1633"/>
      <c r="S30" s="1636"/>
      <c r="T30" s="1637"/>
      <c r="U30" s="1637"/>
      <c r="V30" s="1637"/>
      <c r="W30" s="1637"/>
      <c r="X30" s="1637"/>
      <c r="Y30" s="1647"/>
      <c r="Z30" s="1637"/>
      <c r="AA30" s="1637"/>
      <c r="AB30" s="1637"/>
      <c r="AC30" s="1637"/>
      <c r="AD30" s="1637"/>
      <c r="AE30" s="1645"/>
      <c r="AF30" s="1648"/>
      <c r="AG30" s="1648"/>
      <c r="AH30" s="1648"/>
      <c r="AI30" s="1648"/>
      <c r="AJ30" s="1648" t="s">
        <v>3</v>
      </c>
      <c r="AK30" s="1648"/>
      <c r="AL30" s="1648"/>
      <c r="AM30" s="1648"/>
      <c r="AN30" s="1648"/>
      <c r="AO30" s="1639" t="e">
        <f>INDEX(핸드폰,MATCH(G29,성명,0))</f>
        <v>#N/A</v>
      </c>
      <c r="AP30" s="1640"/>
      <c r="AQ30" s="1640"/>
      <c r="AR30" s="1640"/>
      <c r="AS30" s="1640"/>
      <c r="AT30" s="1640"/>
      <c r="AU30" s="1640"/>
      <c r="AV30" s="1641"/>
    </row>
    <row r="31" spans="1:48" s="15" customFormat="1" ht="29.1" customHeight="1">
      <c r="A31" s="1642"/>
      <c r="B31" s="1643"/>
      <c r="C31" s="1639" t="s">
        <v>48</v>
      </c>
      <c r="D31" s="1640"/>
      <c r="E31" s="1640"/>
      <c r="F31" s="1640"/>
      <c r="G31" s="1626" t="e">
        <f>INDEX(이메일,MATCH(G29,성명,0))</f>
        <v>#N/A</v>
      </c>
      <c r="H31" s="1627"/>
      <c r="I31" s="1627"/>
      <c r="J31" s="1627"/>
      <c r="K31" s="1627"/>
      <c r="L31" s="1627"/>
      <c r="M31" s="1627"/>
      <c r="N31" s="1627"/>
      <c r="O31" s="1628" t="s">
        <v>1208</v>
      </c>
      <c r="P31" s="1627"/>
      <c r="Q31" s="1627"/>
      <c r="R31" s="1629"/>
      <c r="S31" s="1623" t="e">
        <f>INDEX(과학기술인번호,MATCH(G29,성명,0))</f>
        <v>#N/A</v>
      </c>
      <c r="T31" s="1624"/>
      <c r="U31" s="1624"/>
      <c r="V31" s="1624"/>
      <c r="W31" s="1624"/>
      <c r="X31" s="1625"/>
      <c r="Y31" s="1649" t="s">
        <v>5</v>
      </c>
      <c r="Z31" s="1650"/>
      <c r="AA31" s="1650"/>
      <c r="AB31" s="1650"/>
      <c r="AC31" s="1639" t="e">
        <f>INDEX(소속,MATCH(G29,성명,0))</f>
        <v>#N/A</v>
      </c>
      <c r="AD31" s="1640"/>
      <c r="AE31" s="1640"/>
      <c r="AF31" s="1640"/>
      <c r="AG31" s="1640"/>
      <c r="AH31" s="1640"/>
      <c r="AI31" s="1640"/>
      <c r="AJ31" s="1640"/>
      <c r="AK31" s="1640"/>
      <c r="AL31" s="1640"/>
      <c r="AM31" s="1640"/>
      <c r="AN31" s="1640"/>
      <c r="AO31" s="1640"/>
      <c r="AP31" s="1640"/>
      <c r="AQ31" s="1640"/>
      <c r="AR31" s="1640"/>
      <c r="AS31" s="1640"/>
      <c r="AT31" s="1640"/>
      <c r="AU31" s="1640"/>
      <c r="AV31" s="1641"/>
    </row>
    <row r="32" spans="1:48" s="204" customFormat="1" ht="15" customHeight="1">
      <c r="A32" s="1642">
        <v>9</v>
      </c>
      <c r="B32" s="1643"/>
      <c r="C32" s="1634" t="s">
        <v>4</v>
      </c>
      <c r="D32" s="1635"/>
      <c r="E32" s="1635"/>
      <c r="F32" s="1635"/>
      <c r="G32" s="1635"/>
      <c r="H32" s="1635"/>
      <c r="I32" s="1635"/>
      <c r="J32" s="1635"/>
      <c r="K32" s="1635"/>
      <c r="L32" s="1635"/>
      <c r="M32" s="1635"/>
      <c r="N32" s="1644"/>
      <c r="O32" s="1630" t="s">
        <v>734</v>
      </c>
      <c r="P32" s="1631"/>
      <c r="Q32" s="1631"/>
      <c r="R32" s="1631"/>
      <c r="S32" s="1634" t="e">
        <f>INDEX(생년월일,MATCH(G32,성명,0))</f>
        <v>#N/A</v>
      </c>
      <c r="T32" s="1635"/>
      <c r="U32" s="1635"/>
      <c r="V32" s="1635"/>
      <c r="W32" s="1635"/>
      <c r="X32" s="1635"/>
      <c r="Y32" s="1646" t="s">
        <v>1</v>
      </c>
      <c r="Z32" s="1635" t="e">
        <f>INDEX(주민등록뒤,MATCH(G32,성명,0))</f>
        <v>#N/A</v>
      </c>
      <c r="AA32" s="1635"/>
      <c r="AB32" s="1635"/>
      <c r="AC32" s="1635"/>
      <c r="AD32" s="1635"/>
      <c r="AE32" s="1644"/>
      <c r="AF32" s="1638" t="s">
        <v>2</v>
      </c>
      <c r="AG32" s="1638"/>
      <c r="AH32" s="1638"/>
      <c r="AI32" s="1638"/>
      <c r="AJ32" s="1638" t="s">
        <v>49</v>
      </c>
      <c r="AK32" s="1638"/>
      <c r="AL32" s="1638"/>
      <c r="AM32" s="1638"/>
      <c r="AN32" s="1638"/>
      <c r="AO32" s="1651" t="e">
        <f>INDEX(내선번호,MATCH(G32,성명,0))</f>
        <v>#N/A</v>
      </c>
      <c r="AP32" s="1652"/>
      <c r="AQ32" s="1652"/>
      <c r="AR32" s="1652"/>
      <c r="AS32" s="1652"/>
      <c r="AT32" s="1652"/>
      <c r="AU32" s="1652"/>
      <c r="AV32" s="1653"/>
    </row>
    <row r="33" spans="1:48" s="204" customFormat="1" ht="15" customHeight="1">
      <c r="A33" s="1642"/>
      <c r="B33" s="1643"/>
      <c r="C33" s="1636"/>
      <c r="D33" s="1637"/>
      <c r="E33" s="1637"/>
      <c r="F33" s="1637"/>
      <c r="G33" s="1637"/>
      <c r="H33" s="1637"/>
      <c r="I33" s="1637"/>
      <c r="J33" s="1637"/>
      <c r="K33" s="1637"/>
      <c r="L33" s="1637"/>
      <c r="M33" s="1637"/>
      <c r="N33" s="1645"/>
      <c r="O33" s="1632"/>
      <c r="P33" s="1633"/>
      <c r="Q33" s="1633"/>
      <c r="R33" s="1633"/>
      <c r="S33" s="1636"/>
      <c r="T33" s="1637"/>
      <c r="U33" s="1637"/>
      <c r="V33" s="1637"/>
      <c r="W33" s="1637"/>
      <c r="X33" s="1637"/>
      <c r="Y33" s="1647"/>
      <c r="Z33" s="1637"/>
      <c r="AA33" s="1637"/>
      <c r="AB33" s="1637"/>
      <c r="AC33" s="1637"/>
      <c r="AD33" s="1637"/>
      <c r="AE33" s="1645"/>
      <c r="AF33" s="1648"/>
      <c r="AG33" s="1648"/>
      <c r="AH33" s="1648"/>
      <c r="AI33" s="1648"/>
      <c r="AJ33" s="1648" t="s">
        <v>3</v>
      </c>
      <c r="AK33" s="1648"/>
      <c r="AL33" s="1648"/>
      <c r="AM33" s="1648"/>
      <c r="AN33" s="1648"/>
      <c r="AO33" s="1639" t="e">
        <f>INDEX(핸드폰,MATCH(G32,성명,0))</f>
        <v>#N/A</v>
      </c>
      <c r="AP33" s="1640"/>
      <c r="AQ33" s="1640"/>
      <c r="AR33" s="1640"/>
      <c r="AS33" s="1640"/>
      <c r="AT33" s="1640"/>
      <c r="AU33" s="1640"/>
      <c r="AV33" s="1641"/>
    </row>
    <row r="34" spans="1:48" s="204" customFormat="1" ht="29.1" customHeight="1">
      <c r="A34" s="1642"/>
      <c r="B34" s="1643"/>
      <c r="C34" s="1639" t="s">
        <v>48</v>
      </c>
      <c r="D34" s="1640"/>
      <c r="E34" s="1640"/>
      <c r="F34" s="1640"/>
      <c r="G34" s="1626" t="e">
        <f>INDEX(이메일,MATCH(G32,성명,0))</f>
        <v>#N/A</v>
      </c>
      <c r="H34" s="1627"/>
      <c r="I34" s="1627"/>
      <c r="J34" s="1627"/>
      <c r="K34" s="1627"/>
      <c r="L34" s="1627"/>
      <c r="M34" s="1627"/>
      <c r="N34" s="1627"/>
      <c r="O34" s="1628" t="s">
        <v>1208</v>
      </c>
      <c r="P34" s="1627"/>
      <c r="Q34" s="1627"/>
      <c r="R34" s="1629"/>
      <c r="S34" s="1623" t="e">
        <f>INDEX(과학기술인번호,MATCH(G32,성명,0))</f>
        <v>#N/A</v>
      </c>
      <c r="T34" s="1624"/>
      <c r="U34" s="1624"/>
      <c r="V34" s="1624"/>
      <c r="W34" s="1624"/>
      <c r="X34" s="1625"/>
      <c r="Y34" s="1649" t="s">
        <v>5</v>
      </c>
      <c r="Z34" s="1650"/>
      <c r="AA34" s="1650"/>
      <c r="AB34" s="1650"/>
      <c r="AC34" s="1639" t="e">
        <f>INDEX(소속,MATCH(G32,성명,0))</f>
        <v>#N/A</v>
      </c>
      <c r="AD34" s="1640"/>
      <c r="AE34" s="1640"/>
      <c r="AF34" s="1640"/>
      <c r="AG34" s="1640"/>
      <c r="AH34" s="1640"/>
      <c r="AI34" s="1640"/>
      <c r="AJ34" s="1640"/>
      <c r="AK34" s="1640"/>
      <c r="AL34" s="1640"/>
      <c r="AM34" s="1640"/>
      <c r="AN34" s="1640"/>
      <c r="AO34" s="1640"/>
      <c r="AP34" s="1640"/>
      <c r="AQ34" s="1640"/>
      <c r="AR34" s="1640"/>
      <c r="AS34" s="1640"/>
      <c r="AT34" s="1640"/>
      <c r="AU34" s="1640"/>
      <c r="AV34" s="1641"/>
    </row>
    <row r="35" spans="1:48" s="204" customFormat="1" ht="15" customHeight="1">
      <c r="A35" s="1642">
        <v>11</v>
      </c>
      <c r="B35" s="1643"/>
      <c r="C35" s="1634" t="s">
        <v>4</v>
      </c>
      <c r="D35" s="1635"/>
      <c r="E35" s="1635"/>
      <c r="F35" s="1635"/>
      <c r="G35" s="1635"/>
      <c r="H35" s="1635"/>
      <c r="I35" s="1635"/>
      <c r="J35" s="1635"/>
      <c r="K35" s="1635"/>
      <c r="L35" s="1635"/>
      <c r="M35" s="1635"/>
      <c r="N35" s="1644"/>
      <c r="O35" s="1630" t="s">
        <v>734</v>
      </c>
      <c r="P35" s="1631"/>
      <c r="Q35" s="1631"/>
      <c r="R35" s="1631"/>
      <c r="S35" s="1634" t="e">
        <f>INDEX(생년월일,MATCH(G35,성명,0))</f>
        <v>#N/A</v>
      </c>
      <c r="T35" s="1635"/>
      <c r="U35" s="1635"/>
      <c r="V35" s="1635"/>
      <c r="W35" s="1635"/>
      <c r="X35" s="1635"/>
      <c r="Y35" s="1646" t="s">
        <v>1</v>
      </c>
      <c r="Z35" s="1635" t="e">
        <f>INDEX(주민등록뒤,MATCH(G35,성명,0))</f>
        <v>#N/A</v>
      </c>
      <c r="AA35" s="1635"/>
      <c r="AB35" s="1635"/>
      <c r="AC35" s="1635"/>
      <c r="AD35" s="1635"/>
      <c r="AE35" s="1644"/>
      <c r="AF35" s="1638" t="s">
        <v>2</v>
      </c>
      <c r="AG35" s="1638"/>
      <c r="AH35" s="1638"/>
      <c r="AI35" s="1638"/>
      <c r="AJ35" s="1638" t="s">
        <v>49</v>
      </c>
      <c r="AK35" s="1638"/>
      <c r="AL35" s="1638"/>
      <c r="AM35" s="1638"/>
      <c r="AN35" s="1638"/>
      <c r="AO35" s="1651" t="e">
        <f>INDEX(내선번호,MATCH(G35,성명,0))</f>
        <v>#N/A</v>
      </c>
      <c r="AP35" s="1652"/>
      <c r="AQ35" s="1652"/>
      <c r="AR35" s="1652"/>
      <c r="AS35" s="1652"/>
      <c r="AT35" s="1652"/>
      <c r="AU35" s="1652"/>
      <c r="AV35" s="1653"/>
    </row>
    <row r="36" spans="1:48" s="204" customFormat="1" ht="15" customHeight="1">
      <c r="A36" s="1642"/>
      <c r="B36" s="1643"/>
      <c r="C36" s="1636"/>
      <c r="D36" s="1637"/>
      <c r="E36" s="1637"/>
      <c r="F36" s="1637"/>
      <c r="G36" s="1637"/>
      <c r="H36" s="1637"/>
      <c r="I36" s="1637"/>
      <c r="J36" s="1637"/>
      <c r="K36" s="1637"/>
      <c r="L36" s="1637"/>
      <c r="M36" s="1637"/>
      <c r="N36" s="1645"/>
      <c r="O36" s="1632"/>
      <c r="P36" s="1633"/>
      <c r="Q36" s="1633"/>
      <c r="R36" s="1633"/>
      <c r="S36" s="1636"/>
      <c r="T36" s="1637"/>
      <c r="U36" s="1637"/>
      <c r="V36" s="1637"/>
      <c r="W36" s="1637"/>
      <c r="X36" s="1637"/>
      <c r="Y36" s="1647"/>
      <c r="Z36" s="1637"/>
      <c r="AA36" s="1637"/>
      <c r="AB36" s="1637"/>
      <c r="AC36" s="1637"/>
      <c r="AD36" s="1637"/>
      <c r="AE36" s="1645"/>
      <c r="AF36" s="1648"/>
      <c r="AG36" s="1648"/>
      <c r="AH36" s="1648"/>
      <c r="AI36" s="1648"/>
      <c r="AJ36" s="1648" t="s">
        <v>3</v>
      </c>
      <c r="AK36" s="1648"/>
      <c r="AL36" s="1648"/>
      <c r="AM36" s="1648"/>
      <c r="AN36" s="1648"/>
      <c r="AO36" s="1639" t="e">
        <f>INDEX(핸드폰,MATCH(G35,성명,0))</f>
        <v>#N/A</v>
      </c>
      <c r="AP36" s="1640"/>
      <c r="AQ36" s="1640"/>
      <c r="AR36" s="1640"/>
      <c r="AS36" s="1640"/>
      <c r="AT36" s="1640"/>
      <c r="AU36" s="1640"/>
      <c r="AV36" s="1641"/>
    </row>
    <row r="37" spans="1:48" s="204" customFormat="1" ht="29.1" customHeight="1">
      <c r="A37" s="1642"/>
      <c r="B37" s="1643"/>
      <c r="C37" s="1639" t="s">
        <v>48</v>
      </c>
      <c r="D37" s="1640"/>
      <c r="E37" s="1640"/>
      <c r="F37" s="1640"/>
      <c r="G37" s="1626" t="e">
        <f>INDEX(이메일,MATCH(G35,성명,0))</f>
        <v>#N/A</v>
      </c>
      <c r="H37" s="1627"/>
      <c r="I37" s="1627"/>
      <c r="J37" s="1627"/>
      <c r="K37" s="1627"/>
      <c r="L37" s="1627"/>
      <c r="M37" s="1627"/>
      <c r="N37" s="1627"/>
      <c r="O37" s="1628" t="s">
        <v>1208</v>
      </c>
      <c r="P37" s="1627"/>
      <c r="Q37" s="1627"/>
      <c r="R37" s="1629"/>
      <c r="S37" s="1623" t="e">
        <f>INDEX(과학기술인번호,MATCH(G35,성명,0))</f>
        <v>#N/A</v>
      </c>
      <c r="T37" s="1624"/>
      <c r="U37" s="1624"/>
      <c r="V37" s="1624"/>
      <c r="W37" s="1624"/>
      <c r="X37" s="1625"/>
      <c r="Y37" s="1649" t="s">
        <v>5</v>
      </c>
      <c r="Z37" s="1650"/>
      <c r="AA37" s="1650"/>
      <c r="AB37" s="1650"/>
      <c r="AC37" s="1639" t="e">
        <f>INDEX(소속,MATCH(G35,성명,0))</f>
        <v>#N/A</v>
      </c>
      <c r="AD37" s="1640"/>
      <c r="AE37" s="1640"/>
      <c r="AF37" s="1640"/>
      <c r="AG37" s="1640"/>
      <c r="AH37" s="1640"/>
      <c r="AI37" s="1640"/>
      <c r="AJ37" s="1640"/>
      <c r="AK37" s="1640"/>
      <c r="AL37" s="1640"/>
      <c r="AM37" s="1640"/>
      <c r="AN37" s="1640"/>
      <c r="AO37" s="1640"/>
      <c r="AP37" s="1640"/>
      <c r="AQ37" s="1640"/>
      <c r="AR37" s="1640"/>
      <c r="AS37" s="1640"/>
      <c r="AT37" s="1640"/>
      <c r="AU37" s="1640"/>
      <c r="AV37" s="1641"/>
    </row>
    <row r="38" spans="1:48" s="204" customFormat="1" ht="15" customHeight="1">
      <c r="A38" s="1642">
        <v>12</v>
      </c>
      <c r="B38" s="1643"/>
      <c r="C38" s="1634" t="s">
        <v>4</v>
      </c>
      <c r="D38" s="1635"/>
      <c r="E38" s="1635"/>
      <c r="F38" s="1635"/>
      <c r="G38" s="1635"/>
      <c r="H38" s="1635"/>
      <c r="I38" s="1635"/>
      <c r="J38" s="1635"/>
      <c r="K38" s="1635"/>
      <c r="L38" s="1635"/>
      <c r="M38" s="1635"/>
      <c r="N38" s="1644"/>
      <c r="O38" s="1630" t="s">
        <v>734</v>
      </c>
      <c r="P38" s="1631"/>
      <c r="Q38" s="1631"/>
      <c r="R38" s="1631"/>
      <c r="S38" s="1634" t="e">
        <f>INDEX(생년월일,MATCH(G38,성명,0))</f>
        <v>#N/A</v>
      </c>
      <c r="T38" s="1635"/>
      <c r="U38" s="1635"/>
      <c r="V38" s="1635"/>
      <c r="W38" s="1635"/>
      <c r="X38" s="1635"/>
      <c r="Y38" s="1646" t="s">
        <v>1</v>
      </c>
      <c r="Z38" s="1635" t="e">
        <f>INDEX(주민등록뒤,MATCH(G38,성명,0))</f>
        <v>#N/A</v>
      </c>
      <c r="AA38" s="1635"/>
      <c r="AB38" s="1635"/>
      <c r="AC38" s="1635"/>
      <c r="AD38" s="1635"/>
      <c r="AE38" s="1644"/>
      <c r="AF38" s="1638" t="s">
        <v>2</v>
      </c>
      <c r="AG38" s="1638"/>
      <c r="AH38" s="1638"/>
      <c r="AI38" s="1638"/>
      <c r="AJ38" s="1638" t="s">
        <v>49</v>
      </c>
      <c r="AK38" s="1638"/>
      <c r="AL38" s="1638"/>
      <c r="AM38" s="1638"/>
      <c r="AN38" s="1638"/>
      <c r="AO38" s="1651" t="e">
        <f>INDEX(내선번호,MATCH(G38,성명,0))</f>
        <v>#N/A</v>
      </c>
      <c r="AP38" s="1652"/>
      <c r="AQ38" s="1652"/>
      <c r="AR38" s="1652"/>
      <c r="AS38" s="1652"/>
      <c r="AT38" s="1652"/>
      <c r="AU38" s="1652"/>
      <c r="AV38" s="1653"/>
    </row>
    <row r="39" spans="1:48" s="204" customFormat="1" ht="15" customHeight="1">
      <c r="A39" s="1642"/>
      <c r="B39" s="1643"/>
      <c r="C39" s="1636"/>
      <c r="D39" s="1637"/>
      <c r="E39" s="1637"/>
      <c r="F39" s="1637"/>
      <c r="G39" s="1637"/>
      <c r="H39" s="1637"/>
      <c r="I39" s="1637"/>
      <c r="J39" s="1637"/>
      <c r="K39" s="1637"/>
      <c r="L39" s="1637"/>
      <c r="M39" s="1637"/>
      <c r="N39" s="1645"/>
      <c r="O39" s="1632"/>
      <c r="P39" s="1633"/>
      <c r="Q39" s="1633"/>
      <c r="R39" s="1633"/>
      <c r="S39" s="1636"/>
      <c r="T39" s="1637"/>
      <c r="U39" s="1637"/>
      <c r="V39" s="1637"/>
      <c r="W39" s="1637"/>
      <c r="X39" s="1637"/>
      <c r="Y39" s="1647"/>
      <c r="Z39" s="1637"/>
      <c r="AA39" s="1637"/>
      <c r="AB39" s="1637"/>
      <c r="AC39" s="1637"/>
      <c r="AD39" s="1637"/>
      <c r="AE39" s="1645"/>
      <c r="AF39" s="1648"/>
      <c r="AG39" s="1648"/>
      <c r="AH39" s="1648"/>
      <c r="AI39" s="1648"/>
      <c r="AJ39" s="1648" t="s">
        <v>3</v>
      </c>
      <c r="AK39" s="1648"/>
      <c r="AL39" s="1648"/>
      <c r="AM39" s="1648"/>
      <c r="AN39" s="1648"/>
      <c r="AO39" s="1639" t="e">
        <f>INDEX(핸드폰,MATCH(G38,성명,0))</f>
        <v>#N/A</v>
      </c>
      <c r="AP39" s="1640"/>
      <c r="AQ39" s="1640"/>
      <c r="AR39" s="1640"/>
      <c r="AS39" s="1640"/>
      <c r="AT39" s="1640"/>
      <c r="AU39" s="1640"/>
      <c r="AV39" s="1641"/>
    </row>
    <row r="40" spans="1:48" s="204" customFormat="1" ht="29.1" customHeight="1">
      <c r="A40" s="1642"/>
      <c r="B40" s="1643"/>
      <c r="C40" s="1654" t="s">
        <v>48</v>
      </c>
      <c r="D40" s="1655"/>
      <c r="E40" s="1655"/>
      <c r="F40" s="1655"/>
      <c r="G40" s="1626" t="e">
        <f>INDEX(이메일,MATCH(G38,성명,0))</f>
        <v>#N/A</v>
      </c>
      <c r="H40" s="1627"/>
      <c r="I40" s="1627"/>
      <c r="J40" s="1627"/>
      <c r="K40" s="1627"/>
      <c r="L40" s="1627"/>
      <c r="M40" s="1627"/>
      <c r="N40" s="1627"/>
      <c r="O40" s="1628" t="s">
        <v>1208</v>
      </c>
      <c r="P40" s="1627"/>
      <c r="Q40" s="1627"/>
      <c r="R40" s="1629"/>
      <c r="S40" s="1623" t="e">
        <f>INDEX(과학기술인번호,MATCH(G38,성명,0))</f>
        <v>#N/A</v>
      </c>
      <c r="T40" s="1624"/>
      <c r="U40" s="1624"/>
      <c r="V40" s="1624"/>
      <c r="W40" s="1624"/>
      <c r="X40" s="1625"/>
      <c r="Y40" s="1656" t="s">
        <v>5</v>
      </c>
      <c r="Z40" s="1657"/>
      <c r="AA40" s="1657"/>
      <c r="AB40" s="1657"/>
      <c r="AC40" s="1654" t="e">
        <f>INDEX(소속,MATCH(G38,성명,0))</f>
        <v>#N/A</v>
      </c>
      <c r="AD40" s="1655"/>
      <c r="AE40" s="1655"/>
      <c r="AF40" s="1655"/>
      <c r="AG40" s="1655"/>
      <c r="AH40" s="1655"/>
      <c r="AI40" s="1655"/>
      <c r="AJ40" s="1655"/>
      <c r="AK40" s="1655"/>
      <c r="AL40" s="1655"/>
      <c r="AM40" s="1655"/>
      <c r="AN40" s="1655"/>
      <c r="AO40" s="1655"/>
      <c r="AP40" s="1655"/>
      <c r="AQ40" s="1655"/>
      <c r="AR40" s="1655"/>
      <c r="AS40" s="1655"/>
      <c r="AT40" s="1655"/>
      <c r="AU40" s="1655"/>
      <c r="AV40" s="1658"/>
    </row>
  </sheetData>
  <sheetProtection insertColumns="0" deleteColumns="0"/>
  <protectedRanges>
    <protectedRange sqref="N4:O5 Q5 AQ4:AQ5" name="범위1_1_1"/>
  </protectedRanges>
  <mergeCells count="213">
    <mergeCell ref="A6:AU6"/>
    <mergeCell ref="AF26:AI27"/>
    <mergeCell ref="Z26:AE27"/>
    <mergeCell ref="AC40:AV40"/>
    <mergeCell ref="AC31:AV31"/>
    <mergeCell ref="C38:F39"/>
    <mergeCell ref="G38:N39"/>
    <mergeCell ref="AO8:AV8"/>
    <mergeCell ref="AO9:AV9"/>
    <mergeCell ref="AO11:AV11"/>
    <mergeCell ref="AO12:AV12"/>
    <mergeCell ref="AO14:AV14"/>
    <mergeCell ref="AO15:AV15"/>
    <mergeCell ref="AO17:AV17"/>
    <mergeCell ref="AO18:AV18"/>
    <mergeCell ref="AO20:AV20"/>
    <mergeCell ref="AC19:AV19"/>
    <mergeCell ref="AO21:AV21"/>
    <mergeCell ref="AO23:AV23"/>
    <mergeCell ref="AO24:AV24"/>
    <mergeCell ref="AO26:AV26"/>
    <mergeCell ref="AO27:AV27"/>
    <mergeCell ref="AO29:AV29"/>
    <mergeCell ref="AO30:AV30"/>
    <mergeCell ref="AO32:AV32"/>
    <mergeCell ref="AO33:AV33"/>
    <mergeCell ref="AC28:AV28"/>
    <mergeCell ref="A38:B40"/>
    <mergeCell ref="A32:B34"/>
    <mergeCell ref="C32:F33"/>
    <mergeCell ref="G32:N33"/>
    <mergeCell ref="O32:R33"/>
    <mergeCell ref="S32:X33"/>
    <mergeCell ref="Y32:Y33"/>
    <mergeCell ref="C34:F34"/>
    <mergeCell ref="Y34:AB34"/>
    <mergeCell ref="C40:F40"/>
    <mergeCell ref="Y40:AB40"/>
    <mergeCell ref="A7:AU7"/>
    <mergeCell ref="S8:X9"/>
    <mergeCell ref="Y10:AB10"/>
    <mergeCell ref="AC10:AV10"/>
    <mergeCell ref="AC13:AV13"/>
    <mergeCell ref="Z14:AE15"/>
    <mergeCell ref="C8:F9"/>
    <mergeCell ref="Y38:Y39"/>
    <mergeCell ref="Z38:AE39"/>
    <mergeCell ref="AF38:AI39"/>
    <mergeCell ref="AJ38:AN38"/>
    <mergeCell ref="AJ39:AN39"/>
    <mergeCell ref="AO38:AV38"/>
    <mergeCell ref="AO39:AV39"/>
    <mergeCell ref="Z32:AE33"/>
    <mergeCell ref="AF32:AI33"/>
    <mergeCell ref="AJ32:AN32"/>
    <mergeCell ref="AJ33:AN33"/>
    <mergeCell ref="A29:B31"/>
    <mergeCell ref="C29:F30"/>
    <mergeCell ref="G29:N30"/>
    <mergeCell ref="O29:R30"/>
    <mergeCell ref="S29:X30"/>
    <mergeCell ref="Y29:Y30"/>
    <mergeCell ref="A1:AV1"/>
    <mergeCell ref="A5:G5"/>
    <mergeCell ref="H5:AV5"/>
    <mergeCell ref="AJ3:AN3"/>
    <mergeCell ref="AP3:AV3"/>
    <mergeCell ref="A4:G4"/>
    <mergeCell ref="H4:V4"/>
    <mergeCell ref="W4:AB4"/>
    <mergeCell ref="AC4:AV4"/>
    <mergeCell ref="A3:G3"/>
    <mergeCell ref="H3:V3"/>
    <mergeCell ref="W3:AB3"/>
    <mergeCell ref="AC3:AI3"/>
    <mergeCell ref="C10:F10"/>
    <mergeCell ref="O8:R9"/>
    <mergeCell ref="G8:N9"/>
    <mergeCell ref="AJ9:AN9"/>
    <mergeCell ref="Z8:AE9"/>
    <mergeCell ref="Y8:Y9"/>
    <mergeCell ref="AF8:AI9"/>
    <mergeCell ref="AJ8:AN8"/>
    <mergeCell ref="A14:B16"/>
    <mergeCell ref="AC16:AV16"/>
    <mergeCell ref="A11:B13"/>
    <mergeCell ref="G10:N10"/>
    <mergeCell ref="O10:R10"/>
    <mergeCell ref="S10:X10"/>
    <mergeCell ref="O13:R13"/>
    <mergeCell ref="S13:X13"/>
    <mergeCell ref="G16:N16"/>
    <mergeCell ref="O16:R16"/>
    <mergeCell ref="S16:X16"/>
    <mergeCell ref="A8:B10"/>
    <mergeCell ref="A23:B25"/>
    <mergeCell ref="C22:F22"/>
    <mergeCell ref="C23:F24"/>
    <mergeCell ref="A20:B22"/>
    <mergeCell ref="AJ20:AN20"/>
    <mergeCell ref="AC25:AV25"/>
    <mergeCell ref="O20:R21"/>
    <mergeCell ref="Y22:AB22"/>
    <mergeCell ref="AC22:AV22"/>
    <mergeCell ref="Z20:AE21"/>
    <mergeCell ref="AF20:AI21"/>
    <mergeCell ref="AF23:AI24"/>
    <mergeCell ref="Z23:AE24"/>
    <mergeCell ref="Y23:Y24"/>
    <mergeCell ref="AJ21:AN21"/>
    <mergeCell ref="C20:F21"/>
    <mergeCell ref="G20:N21"/>
    <mergeCell ref="AJ23:AN23"/>
    <mergeCell ref="O23:R24"/>
    <mergeCell ref="S23:X24"/>
    <mergeCell ref="Y25:AB25"/>
    <mergeCell ref="AJ24:AN24"/>
    <mergeCell ref="G22:N22"/>
    <mergeCell ref="O22:R22"/>
    <mergeCell ref="AJ18:AN18"/>
    <mergeCell ref="C11:F12"/>
    <mergeCell ref="AJ11:AN11"/>
    <mergeCell ref="AF11:AI12"/>
    <mergeCell ref="O11:R12"/>
    <mergeCell ref="Y11:Y12"/>
    <mergeCell ref="S11:X12"/>
    <mergeCell ref="AF17:AI18"/>
    <mergeCell ref="AF14:AI15"/>
    <mergeCell ref="C13:F13"/>
    <mergeCell ref="O14:R15"/>
    <mergeCell ref="S14:X15"/>
    <mergeCell ref="AJ14:AN14"/>
    <mergeCell ref="AJ15:AN15"/>
    <mergeCell ref="AJ17:AN17"/>
    <mergeCell ref="Y13:AB13"/>
    <mergeCell ref="AJ12:AN12"/>
    <mergeCell ref="Z11:AE12"/>
    <mergeCell ref="G11:N12"/>
    <mergeCell ref="Y16:AB16"/>
    <mergeCell ref="Y17:Y18"/>
    <mergeCell ref="O17:R18"/>
    <mergeCell ref="S17:X18"/>
    <mergeCell ref="G13:N13"/>
    <mergeCell ref="A17:B19"/>
    <mergeCell ref="C25:F25"/>
    <mergeCell ref="C28:F28"/>
    <mergeCell ref="Y28:AB28"/>
    <mergeCell ref="G14:N15"/>
    <mergeCell ref="G23:N24"/>
    <mergeCell ref="G17:N18"/>
    <mergeCell ref="C16:F16"/>
    <mergeCell ref="A26:B28"/>
    <mergeCell ref="Y26:Y27"/>
    <mergeCell ref="C19:F19"/>
    <mergeCell ref="C26:F27"/>
    <mergeCell ref="G26:N27"/>
    <mergeCell ref="S26:X27"/>
    <mergeCell ref="Y19:AB19"/>
    <mergeCell ref="S20:X21"/>
    <mergeCell ref="C14:F15"/>
    <mergeCell ref="Y14:Y15"/>
    <mergeCell ref="C17:F18"/>
    <mergeCell ref="Y20:Y21"/>
    <mergeCell ref="G19:N19"/>
    <mergeCell ref="O19:R19"/>
    <mergeCell ref="S19:X19"/>
    <mergeCell ref="Z17:AE18"/>
    <mergeCell ref="AJ26:AN26"/>
    <mergeCell ref="AC34:AV34"/>
    <mergeCell ref="A35:B37"/>
    <mergeCell ref="C35:F36"/>
    <mergeCell ref="G35:N36"/>
    <mergeCell ref="O35:R36"/>
    <mergeCell ref="S35:X36"/>
    <mergeCell ref="Y35:Y36"/>
    <mergeCell ref="Z35:AE36"/>
    <mergeCell ref="AF35:AI36"/>
    <mergeCell ref="AJ35:AN35"/>
    <mergeCell ref="AJ36:AN36"/>
    <mergeCell ref="C37:F37"/>
    <mergeCell ref="Y37:AB37"/>
    <mergeCell ref="AC37:AV37"/>
    <mergeCell ref="AO35:AV35"/>
    <mergeCell ref="AO36:AV36"/>
    <mergeCell ref="AF29:AI30"/>
    <mergeCell ref="AJ29:AN29"/>
    <mergeCell ref="AJ30:AN30"/>
    <mergeCell ref="C31:F31"/>
    <mergeCell ref="Y31:AB31"/>
    <mergeCell ref="Z29:AE30"/>
    <mergeCell ref="AJ27:AN27"/>
    <mergeCell ref="S22:X22"/>
    <mergeCell ref="G25:N25"/>
    <mergeCell ref="O25:R25"/>
    <mergeCell ref="S25:X25"/>
    <mergeCell ref="G28:N28"/>
    <mergeCell ref="O28:R28"/>
    <mergeCell ref="S28:X28"/>
    <mergeCell ref="G40:N40"/>
    <mergeCell ref="O40:R40"/>
    <mergeCell ref="S40:X40"/>
    <mergeCell ref="G31:N31"/>
    <mergeCell ref="O31:R31"/>
    <mergeCell ref="S31:X31"/>
    <mergeCell ref="G34:N34"/>
    <mergeCell ref="O34:R34"/>
    <mergeCell ref="S34:X34"/>
    <mergeCell ref="G37:N37"/>
    <mergeCell ref="O37:R37"/>
    <mergeCell ref="S37:X37"/>
    <mergeCell ref="O38:R39"/>
    <mergeCell ref="S38:X39"/>
    <mergeCell ref="O26:R27"/>
  </mergeCells>
  <phoneticPr fontId="14" type="noConversion"/>
  <printOptions horizontalCentered="1"/>
  <pageMargins left="0.19685039370078741" right="0.19685039370078741" top="0.78740157480314965" bottom="0.39370078740157483" header="0.39370078740157483" footer="0.19685039370078741"/>
  <pageSetup paperSize="9" scale="90" orientation="portrait" errors="blank" r:id="rId1"/>
  <headerFooter alignWithMargins="0">
    <oddFooter>&amp;C&amp;"맑은 고딕,보통"&amp;9&amp;P / &amp;N</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2:AC91"/>
  <sheetViews>
    <sheetView showGridLines="0" zoomScale="90" zoomScaleNormal="90" workbookViewId="0">
      <selection activeCell="B9" sqref="B9"/>
    </sheetView>
  </sheetViews>
  <sheetFormatPr defaultRowHeight="16.5"/>
  <cols>
    <col min="1" max="1" width="1.109375" style="497" customWidth="1"/>
    <col min="2" max="2" width="16" style="414" customWidth="1"/>
    <col min="3" max="3" width="13" style="414" customWidth="1"/>
    <col min="4" max="5" width="8.88671875" style="414"/>
    <col min="6" max="6" width="12.21875" style="414" customWidth="1"/>
    <col min="7" max="7" width="10.44140625" style="414" customWidth="1"/>
    <col min="8" max="8" width="8" style="414" customWidth="1"/>
    <col min="9" max="10" width="9.109375" style="414" customWidth="1"/>
    <col min="11" max="11" width="14.21875" style="414" customWidth="1"/>
    <col min="12" max="12" width="4.109375" style="566" customWidth="1"/>
    <col min="13" max="13" width="12.44140625" style="414" customWidth="1"/>
    <col min="14" max="15" width="8.21875" style="414" customWidth="1"/>
    <col min="16" max="22" width="8.88671875" style="414"/>
    <col min="23" max="25" width="13.88671875" style="414" customWidth="1"/>
    <col min="26" max="26" width="10.88671875" style="414" customWidth="1"/>
    <col min="27" max="27" width="8.109375" style="414" customWidth="1"/>
    <col min="28" max="28" width="12" style="414" customWidth="1"/>
    <col min="29" max="29" width="17.44140625" style="414" customWidth="1"/>
    <col min="30" max="247" width="8.88671875" style="414"/>
    <col min="248" max="248" width="3.88671875" style="414" customWidth="1"/>
    <col min="249" max="249" width="16" style="414" customWidth="1"/>
    <col min="250" max="250" width="13" style="414" customWidth="1"/>
    <col min="251" max="252" width="8.88671875" style="414"/>
    <col min="253" max="253" width="12.21875" style="414" customWidth="1"/>
    <col min="254" max="254" width="10.44140625" style="414" customWidth="1"/>
    <col min="255" max="255" width="8" style="414" customWidth="1"/>
    <col min="256" max="257" width="9.109375" style="414" customWidth="1"/>
    <col min="258" max="258" width="14.21875" style="414" customWidth="1"/>
    <col min="259" max="259" width="6.6640625" style="414" customWidth="1"/>
    <col min="260" max="260" width="12.44140625" style="414" customWidth="1"/>
    <col min="261" max="262" width="8.21875" style="414" customWidth="1"/>
    <col min="263" max="503" width="8.88671875" style="414"/>
    <col min="504" max="504" width="3.88671875" style="414" customWidth="1"/>
    <col min="505" max="505" width="16" style="414" customWidth="1"/>
    <col min="506" max="506" width="13" style="414" customWidth="1"/>
    <col min="507" max="508" width="8.88671875" style="414"/>
    <col min="509" max="509" width="12.21875" style="414" customWidth="1"/>
    <col min="510" max="510" width="10.44140625" style="414" customWidth="1"/>
    <col min="511" max="511" width="8" style="414" customWidth="1"/>
    <col min="512" max="513" width="9.109375" style="414" customWidth="1"/>
    <col min="514" max="514" width="14.21875" style="414" customWidth="1"/>
    <col min="515" max="515" width="6.6640625" style="414" customWidth="1"/>
    <col min="516" max="516" width="12.44140625" style="414" customWidth="1"/>
    <col min="517" max="518" width="8.21875" style="414" customWidth="1"/>
    <col min="519" max="759" width="8.88671875" style="414"/>
    <col min="760" max="760" width="3.88671875" style="414" customWidth="1"/>
    <col min="761" max="761" width="16" style="414" customWidth="1"/>
    <col min="762" max="762" width="13" style="414" customWidth="1"/>
    <col min="763" max="764" width="8.88671875" style="414"/>
    <col min="765" max="765" width="12.21875" style="414" customWidth="1"/>
    <col min="766" max="766" width="10.44140625" style="414" customWidth="1"/>
    <col min="767" max="767" width="8" style="414" customWidth="1"/>
    <col min="768" max="769" width="9.109375" style="414" customWidth="1"/>
    <col min="770" max="770" width="14.21875" style="414" customWidth="1"/>
    <col min="771" max="771" width="6.6640625" style="414" customWidth="1"/>
    <col min="772" max="772" width="12.44140625" style="414" customWidth="1"/>
    <col min="773" max="774" width="8.21875" style="414" customWidth="1"/>
    <col min="775" max="1015" width="8.88671875" style="414"/>
    <col min="1016" max="1016" width="3.88671875" style="414" customWidth="1"/>
    <col min="1017" max="1017" width="16" style="414" customWidth="1"/>
    <col min="1018" max="1018" width="13" style="414" customWidth="1"/>
    <col min="1019" max="1020" width="8.88671875" style="414"/>
    <col min="1021" max="1021" width="12.21875" style="414" customWidth="1"/>
    <col min="1022" max="1022" width="10.44140625" style="414" customWidth="1"/>
    <col min="1023" max="1023" width="8" style="414" customWidth="1"/>
    <col min="1024" max="1025" width="9.109375" style="414" customWidth="1"/>
    <col min="1026" max="1026" width="14.21875" style="414" customWidth="1"/>
    <col min="1027" max="1027" width="6.6640625" style="414" customWidth="1"/>
    <col min="1028" max="1028" width="12.44140625" style="414" customWidth="1"/>
    <col min="1029" max="1030" width="8.21875" style="414" customWidth="1"/>
    <col min="1031" max="1271" width="8.88671875" style="414"/>
    <col min="1272" max="1272" width="3.88671875" style="414" customWidth="1"/>
    <col min="1273" max="1273" width="16" style="414" customWidth="1"/>
    <col min="1274" max="1274" width="13" style="414" customWidth="1"/>
    <col min="1275" max="1276" width="8.88671875" style="414"/>
    <col min="1277" max="1277" width="12.21875" style="414" customWidth="1"/>
    <col min="1278" max="1278" width="10.44140625" style="414" customWidth="1"/>
    <col min="1279" max="1279" width="8" style="414" customWidth="1"/>
    <col min="1280" max="1281" width="9.109375" style="414" customWidth="1"/>
    <col min="1282" max="1282" width="14.21875" style="414" customWidth="1"/>
    <col min="1283" max="1283" width="6.6640625" style="414" customWidth="1"/>
    <col min="1284" max="1284" width="12.44140625" style="414" customWidth="1"/>
    <col min="1285" max="1286" width="8.21875" style="414" customWidth="1"/>
    <col min="1287" max="1527" width="8.88671875" style="414"/>
    <col min="1528" max="1528" width="3.88671875" style="414" customWidth="1"/>
    <col min="1529" max="1529" width="16" style="414" customWidth="1"/>
    <col min="1530" max="1530" width="13" style="414" customWidth="1"/>
    <col min="1531" max="1532" width="8.88671875" style="414"/>
    <col min="1533" max="1533" width="12.21875" style="414" customWidth="1"/>
    <col min="1534" max="1534" width="10.44140625" style="414" customWidth="1"/>
    <col min="1535" max="1535" width="8" style="414" customWidth="1"/>
    <col min="1536" max="1537" width="9.109375" style="414" customWidth="1"/>
    <col min="1538" max="1538" width="14.21875" style="414" customWidth="1"/>
    <col min="1539" max="1539" width="6.6640625" style="414" customWidth="1"/>
    <col min="1540" max="1540" width="12.44140625" style="414" customWidth="1"/>
    <col min="1541" max="1542" width="8.21875" style="414" customWidth="1"/>
    <col min="1543" max="1783" width="8.88671875" style="414"/>
    <col min="1784" max="1784" width="3.88671875" style="414" customWidth="1"/>
    <col min="1785" max="1785" width="16" style="414" customWidth="1"/>
    <col min="1786" max="1786" width="13" style="414" customWidth="1"/>
    <col min="1787" max="1788" width="8.88671875" style="414"/>
    <col min="1789" max="1789" width="12.21875" style="414" customWidth="1"/>
    <col min="1790" max="1790" width="10.44140625" style="414" customWidth="1"/>
    <col min="1791" max="1791" width="8" style="414" customWidth="1"/>
    <col min="1792" max="1793" width="9.109375" style="414" customWidth="1"/>
    <col min="1794" max="1794" width="14.21875" style="414" customWidth="1"/>
    <col min="1795" max="1795" width="6.6640625" style="414" customWidth="1"/>
    <col min="1796" max="1796" width="12.44140625" style="414" customWidth="1"/>
    <col min="1797" max="1798" width="8.21875" style="414" customWidth="1"/>
    <col min="1799" max="2039" width="8.88671875" style="414"/>
    <col min="2040" max="2040" width="3.88671875" style="414" customWidth="1"/>
    <col min="2041" max="2041" width="16" style="414" customWidth="1"/>
    <col min="2042" max="2042" width="13" style="414" customWidth="1"/>
    <col min="2043" max="2044" width="8.88671875" style="414"/>
    <col min="2045" max="2045" width="12.21875" style="414" customWidth="1"/>
    <col min="2046" max="2046" width="10.44140625" style="414" customWidth="1"/>
    <col min="2047" max="2047" width="8" style="414" customWidth="1"/>
    <col min="2048" max="2049" width="9.109375" style="414" customWidth="1"/>
    <col min="2050" max="2050" width="14.21875" style="414" customWidth="1"/>
    <col min="2051" max="2051" width="6.6640625" style="414" customWidth="1"/>
    <col min="2052" max="2052" width="12.44140625" style="414" customWidth="1"/>
    <col min="2053" max="2054" width="8.21875" style="414" customWidth="1"/>
    <col min="2055" max="2295" width="8.88671875" style="414"/>
    <col min="2296" max="2296" width="3.88671875" style="414" customWidth="1"/>
    <col min="2297" max="2297" width="16" style="414" customWidth="1"/>
    <col min="2298" max="2298" width="13" style="414" customWidth="1"/>
    <col min="2299" max="2300" width="8.88671875" style="414"/>
    <col min="2301" max="2301" width="12.21875" style="414" customWidth="1"/>
    <col min="2302" max="2302" width="10.44140625" style="414" customWidth="1"/>
    <col min="2303" max="2303" width="8" style="414" customWidth="1"/>
    <col min="2304" max="2305" width="9.109375" style="414" customWidth="1"/>
    <col min="2306" max="2306" width="14.21875" style="414" customWidth="1"/>
    <col min="2307" max="2307" width="6.6640625" style="414" customWidth="1"/>
    <col min="2308" max="2308" width="12.44140625" style="414" customWidth="1"/>
    <col min="2309" max="2310" width="8.21875" style="414" customWidth="1"/>
    <col min="2311" max="2551" width="8.88671875" style="414"/>
    <col min="2552" max="2552" width="3.88671875" style="414" customWidth="1"/>
    <col min="2553" max="2553" width="16" style="414" customWidth="1"/>
    <col min="2554" max="2554" width="13" style="414" customWidth="1"/>
    <col min="2555" max="2556" width="8.88671875" style="414"/>
    <col min="2557" max="2557" width="12.21875" style="414" customWidth="1"/>
    <col min="2558" max="2558" width="10.44140625" style="414" customWidth="1"/>
    <col min="2559" max="2559" width="8" style="414" customWidth="1"/>
    <col min="2560" max="2561" width="9.109375" style="414" customWidth="1"/>
    <col min="2562" max="2562" width="14.21875" style="414" customWidth="1"/>
    <col min="2563" max="2563" width="6.6640625" style="414" customWidth="1"/>
    <col min="2564" max="2564" width="12.44140625" style="414" customWidth="1"/>
    <col min="2565" max="2566" width="8.21875" style="414" customWidth="1"/>
    <col min="2567" max="2807" width="8.88671875" style="414"/>
    <col min="2808" max="2808" width="3.88671875" style="414" customWidth="1"/>
    <col min="2809" max="2809" width="16" style="414" customWidth="1"/>
    <col min="2810" max="2810" width="13" style="414" customWidth="1"/>
    <col min="2811" max="2812" width="8.88671875" style="414"/>
    <col min="2813" max="2813" width="12.21875" style="414" customWidth="1"/>
    <col min="2814" max="2814" width="10.44140625" style="414" customWidth="1"/>
    <col min="2815" max="2815" width="8" style="414" customWidth="1"/>
    <col min="2816" max="2817" width="9.109375" style="414" customWidth="1"/>
    <col min="2818" max="2818" width="14.21875" style="414" customWidth="1"/>
    <col min="2819" max="2819" width="6.6640625" style="414" customWidth="1"/>
    <col min="2820" max="2820" width="12.44140625" style="414" customWidth="1"/>
    <col min="2821" max="2822" width="8.21875" style="414" customWidth="1"/>
    <col min="2823" max="3063" width="8.88671875" style="414"/>
    <col min="3064" max="3064" width="3.88671875" style="414" customWidth="1"/>
    <col min="3065" max="3065" width="16" style="414" customWidth="1"/>
    <col min="3066" max="3066" width="13" style="414" customWidth="1"/>
    <col min="3067" max="3068" width="8.88671875" style="414"/>
    <col min="3069" max="3069" width="12.21875" style="414" customWidth="1"/>
    <col min="3070" max="3070" width="10.44140625" style="414" customWidth="1"/>
    <col min="3071" max="3071" width="8" style="414" customWidth="1"/>
    <col min="3072" max="3073" width="9.109375" style="414" customWidth="1"/>
    <col min="3074" max="3074" width="14.21875" style="414" customWidth="1"/>
    <col min="3075" max="3075" width="6.6640625" style="414" customWidth="1"/>
    <col min="3076" max="3076" width="12.44140625" style="414" customWidth="1"/>
    <col min="3077" max="3078" width="8.21875" style="414" customWidth="1"/>
    <col min="3079" max="3319" width="8.88671875" style="414"/>
    <col min="3320" max="3320" width="3.88671875" style="414" customWidth="1"/>
    <col min="3321" max="3321" width="16" style="414" customWidth="1"/>
    <col min="3322" max="3322" width="13" style="414" customWidth="1"/>
    <col min="3323" max="3324" width="8.88671875" style="414"/>
    <col min="3325" max="3325" width="12.21875" style="414" customWidth="1"/>
    <col min="3326" max="3326" width="10.44140625" style="414" customWidth="1"/>
    <col min="3327" max="3327" width="8" style="414" customWidth="1"/>
    <col min="3328" max="3329" width="9.109375" style="414" customWidth="1"/>
    <col min="3330" max="3330" width="14.21875" style="414" customWidth="1"/>
    <col min="3331" max="3331" width="6.6640625" style="414" customWidth="1"/>
    <col min="3332" max="3332" width="12.44140625" style="414" customWidth="1"/>
    <col min="3333" max="3334" width="8.21875" style="414" customWidth="1"/>
    <col min="3335" max="3575" width="8.88671875" style="414"/>
    <col min="3576" max="3576" width="3.88671875" style="414" customWidth="1"/>
    <col min="3577" max="3577" width="16" style="414" customWidth="1"/>
    <col min="3578" max="3578" width="13" style="414" customWidth="1"/>
    <col min="3579" max="3580" width="8.88671875" style="414"/>
    <col min="3581" max="3581" width="12.21875" style="414" customWidth="1"/>
    <col min="3582" max="3582" width="10.44140625" style="414" customWidth="1"/>
    <col min="3583" max="3583" width="8" style="414" customWidth="1"/>
    <col min="3584" max="3585" width="9.109375" style="414" customWidth="1"/>
    <col min="3586" max="3586" width="14.21875" style="414" customWidth="1"/>
    <col min="3587" max="3587" width="6.6640625" style="414" customWidth="1"/>
    <col min="3588" max="3588" width="12.44140625" style="414" customWidth="1"/>
    <col min="3589" max="3590" width="8.21875" style="414" customWidth="1"/>
    <col min="3591" max="3831" width="8.88671875" style="414"/>
    <col min="3832" max="3832" width="3.88671875" style="414" customWidth="1"/>
    <col min="3833" max="3833" width="16" style="414" customWidth="1"/>
    <col min="3834" max="3834" width="13" style="414" customWidth="1"/>
    <col min="3835" max="3836" width="8.88671875" style="414"/>
    <col min="3837" max="3837" width="12.21875" style="414" customWidth="1"/>
    <col min="3838" max="3838" width="10.44140625" style="414" customWidth="1"/>
    <col min="3839" max="3839" width="8" style="414" customWidth="1"/>
    <col min="3840" max="3841" width="9.109375" style="414" customWidth="1"/>
    <col min="3842" max="3842" width="14.21875" style="414" customWidth="1"/>
    <col min="3843" max="3843" width="6.6640625" style="414" customWidth="1"/>
    <col min="3844" max="3844" width="12.44140625" style="414" customWidth="1"/>
    <col min="3845" max="3846" width="8.21875" style="414" customWidth="1"/>
    <col min="3847" max="4087" width="8.88671875" style="414"/>
    <col min="4088" max="4088" width="3.88671875" style="414" customWidth="1"/>
    <col min="4089" max="4089" width="16" style="414" customWidth="1"/>
    <col min="4090" max="4090" width="13" style="414" customWidth="1"/>
    <col min="4091" max="4092" width="8.88671875" style="414"/>
    <col min="4093" max="4093" width="12.21875" style="414" customWidth="1"/>
    <col min="4094" max="4094" width="10.44140625" style="414" customWidth="1"/>
    <col min="4095" max="4095" width="8" style="414" customWidth="1"/>
    <col min="4096" max="4097" width="9.109375" style="414" customWidth="1"/>
    <col min="4098" max="4098" width="14.21875" style="414" customWidth="1"/>
    <col min="4099" max="4099" width="6.6640625" style="414" customWidth="1"/>
    <col min="4100" max="4100" width="12.44140625" style="414" customWidth="1"/>
    <col min="4101" max="4102" width="8.21875" style="414" customWidth="1"/>
    <col min="4103" max="4343" width="8.88671875" style="414"/>
    <col min="4344" max="4344" width="3.88671875" style="414" customWidth="1"/>
    <col min="4345" max="4345" width="16" style="414" customWidth="1"/>
    <col min="4346" max="4346" width="13" style="414" customWidth="1"/>
    <col min="4347" max="4348" width="8.88671875" style="414"/>
    <col min="4349" max="4349" width="12.21875" style="414" customWidth="1"/>
    <col min="4350" max="4350" width="10.44140625" style="414" customWidth="1"/>
    <col min="4351" max="4351" width="8" style="414" customWidth="1"/>
    <col min="4352" max="4353" width="9.109375" style="414" customWidth="1"/>
    <col min="4354" max="4354" width="14.21875" style="414" customWidth="1"/>
    <col min="4355" max="4355" width="6.6640625" style="414" customWidth="1"/>
    <col min="4356" max="4356" width="12.44140625" style="414" customWidth="1"/>
    <col min="4357" max="4358" width="8.21875" style="414" customWidth="1"/>
    <col min="4359" max="4599" width="8.88671875" style="414"/>
    <col min="4600" max="4600" width="3.88671875" style="414" customWidth="1"/>
    <col min="4601" max="4601" width="16" style="414" customWidth="1"/>
    <col min="4602" max="4602" width="13" style="414" customWidth="1"/>
    <col min="4603" max="4604" width="8.88671875" style="414"/>
    <col min="4605" max="4605" width="12.21875" style="414" customWidth="1"/>
    <col min="4606" max="4606" width="10.44140625" style="414" customWidth="1"/>
    <col min="4607" max="4607" width="8" style="414" customWidth="1"/>
    <col min="4608" max="4609" width="9.109375" style="414" customWidth="1"/>
    <col min="4610" max="4610" width="14.21875" style="414" customWidth="1"/>
    <col min="4611" max="4611" width="6.6640625" style="414" customWidth="1"/>
    <col min="4612" max="4612" width="12.44140625" style="414" customWidth="1"/>
    <col min="4613" max="4614" width="8.21875" style="414" customWidth="1"/>
    <col min="4615" max="4855" width="8.88671875" style="414"/>
    <col min="4856" max="4856" width="3.88671875" style="414" customWidth="1"/>
    <col min="4857" max="4857" width="16" style="414" customWidth="1"/>
    <col min="4858" max="4858" width="13" style="414" customWidth="1"/>
    <col min="4859" max="4860" width="8.88671875" style="414"/>
    <col min="4861" max="4861" width="12.21875" style="414" customWidth="1"/>
    <col min="4862" max="4862" width="10.44140625" style="414" customWidth="1"/>
    <col min="4863" max="4863" width="8" style="414" customWidth="1"/>
    <col min="4864" max="4865" width="9.109375" style="414" customWidth="1"/>
    <col min="4866" max="4866" width="14.21875" style="414" customWidth="1"/>
    <col min="4867" max="4867" width="6.6640625" style="414" customWidth="1"/>
    <col min="4868" max="4868" width="12.44140625" style="414" customWidth="1"/>
    <col min="4869" max="4870" width="8.21875" style="414" customWidth="1"/>
    <col min="4871" max="5111" width="8.88671875" style="414"/>
    <col min="5112" max="5112" width="3.88671875" style="414" customWidth="1"/>
    <col min="5113" max="5113" width="16" style="414" customWidth="1"/>
    <col min="5114" max="5114" width="13" style="414" customWidth="1"/>
    <col min="5115" max="5116" width="8.88671875" style="414"/>
    <col min="5117" max="5117" width="12.21875" style="414" customWidth="1"/>
    <col min="5118" max="5118" width="10.44140625" style="414" customWidth="1"/>
    <col min="5119" max="5119" width="8" style="414" customWidth="1"/>
    <col min="5120" max="5121" width="9.109375" style="414" customWidth="1"/>
    <col min="5122" max="5122" width="14.21875" style="414" customWidth="1"/>
    <col min="5123" max="5123" width="6.6640625" style="414" customWidth="1"/>
    <col min="5124" max="5124" width="12.44140625" style="414" customWidth="1"/>
    <col min="5125" max="5126" width="8.21875" style="414" customWidth="1"/>
    <col min="5127" max="5367" width="8.88671875" style="414"/>
    <col min="5368" max="5368" width="3.88671875" style="414" customWidth="1"/>
    <col min="5369" max="5369" width="16" style="414" customWidth="1"/>
    <col min="5370" max="5370" width="13" style="414" customWidth="1"/>
    <col min="5371" max="5372" width="8.88671875" style="414"/>
    <col min="5373" max="5373" width="12.21875" style="414" customWidth="1"/>
    <col min="5374" max="5374" width="10.44140625" style="414" customWidth="1"/>
    <col min="5375" max="5375" width="8" style="414" customWidth="1"/>
    <col min="5376" max="5377" width="9.109375" style="414" customWidth="1"/>
    <col min="5378" max="5378" width="14.21875" style="414" customWidth="1"/>
    <col min="5379" max="5379" width="6.6640625" style="414" customWidth="1"/>
    <col min="5380" max="5380" width="12.44140625" style="414" customWidth="1"/>
    <col min="5381" max="5382" width="8.21875" style="414" customWidth="1"/>
    <col min="5383" max="5623" width="8.88671875" style="414"/>
    <col min="5624" max="5624" width="3.88671875" style="414" customWidth="1"/>
    <col min="5625" max="5625" width="16" style="414" customWidth="1"/>
    <col min="5626" max="5626" width="13" style="414" customWidth="1"/>
    <col min="5627" max="5628" width="8.88671875" style="414"/>
    <col min="5629" max="5629" width="12.21875" style="414" customWidth="1"/>
    <col min="5630" max="5630" width="10.44140625" style="414" customWidth="1"/>
    <col min="5631" max="5631" width="8" style="414" customWidth="1"/>
    <col min="5632" max="5633" width="9.109375" style="414" customWidth="1"/>
    <col min="5634" max="5634" width="14.21875" style="414" customWidth="1"/>
    <col min="5635" max="5635" width="6.6640625" style="414" customWidth="1"/>
    <col min="5636" max="5636" width="12.44140625" style="414" customWidth="1"/>
    <col min="5637" max="5638" width="8.21875" style="414" customWidth="1"/>
    <col min="5639" max="5879" width="8.88671875" style="414"/>
    <col min="5880" max="5880" width="3.88671875" style="414" customWidth="1"/>
    <col min="5881" max="5881" width="16" style="414" customWidth="1"/>
    <col min="5882" max="5882" width="13" style="414" customWidth="1"/>
    <col min="5883" max="5884" width="8.88671875" style="414"/>
    <col min="5885" max="5885" width="12.21875" style="414" customWidth="1"/>
    <col min="5886" max="5886" width="10.44140625" style="414" customWidth="1"/>
    <col min="5887" max="5887" width="8" style="414" customWidth="1"/>
    <col min="5888" max="5889" width="9.109375" style="414" customWidth="1"/>
    <col min="5890" max="5890" width="14.21875" style="414" customWidth="1"/>
    <col min="5891" max="5891" width="6.6640625" style="414" customWidth="1"/>
    <col min="5892" max="5892" width="12.44140625" style="414" customWidth="1"/>
    <col min="5893" max="5894" width="8.21875" style="414" customWidth="1"/>
    <col min="5895" max="6135" width="8.88671875" style="414"/>
    <col min="6136" max="6136" width="3.88671875" style="414" customWidth="1"/>
    <col min="6137" max="6137" width="16" style="414" customWidth="1"/>
    <col min="6138" max="6138" width="13" style="414" customWidth="1"/>
    <col min="6139" max="6140" width="8.88671875" style="414"/>
    <col min="6141" max="6141" width="12.21875" style="414" customWidth="1"/>
    <col min="6142" max="6142" width="10.44140625" style="414" customWidth="1"/>
    <col min="6143" max="6143" width="8" style="414" customWidth="1"/>
    <col min="6144" max="6145" width="9.109375" style="414" customWidth="1"/>
    <col min="6146" max="6146" width="14.21875" style="414" customWidth="1"/>
    <col min="6147" max="6147" width="6.6640625" style="414" customWidth="1"/>
    <col min="6148" max="6148" width="12.44140625" style="414" customWidth="1"/>
    <col min="6149" max="6150" width="8.21875" style="414" customWidth="1"/>
    <col min="6151" max="6391" width="8.88671875" style="414"/>
    <col min="6392" max="6392" width="3.88671875" style="414" customWidth="1"/>
    <col min="6393" max="6393" width="16" style="414" customWidth="1"/>
    <col min="6394" max="6394" width="13" style="414" customWidth="1"/>
    <col min="6395" max="6396" width="8.88671875" style="414"/>
    <col min="6397" max="6397" width="12.21875" style="414" customWidth="1"/>
    <col min="6398" max="6398" width="10.44140625" style="414" customWidth="1"/>
    <col min="6399" max="6399" width="8" style="414" customWidth="1"/>
    <col min="6400" max="6401" width="9.109375" style="414" customWidth="1"/>
    <col min="6402" max="6402" width="14.21875" style="414" customWidth="1"/>
    <col min="6403" max="6403" width="6.6640625" style="414" customWidth="1"/>
    <col min="6404" max="6404" width="12.44140625" style="414" customWidth="1"/>
    <col min="6405" max="6406" width="8.21875" style="414" customWidth="1"/>
    <col min="6407" max="6647" width="8.88671875" style="414"/>
    <col min="6648" max="6648" width="3.88671875" style="414" customWidth="1"/>
    <col min="6649" max="6649" width="16" style="414" customWidth="1"/>
    <col min="6650" max="6650" width="13" style="414" customWidth="1"/>
    <col min="6651" max="6652" width="8.88671875" style="414"/>
    <col min="6653" max="6653" width="12.21875" style="414" customWidth="1"/>
    <col min="6654" max="6654" width="10.44140625" style="414" customWidth="1"/>
    <col min="6655" max="6655" width="8" style="414" customWidth="1"/>
    <col min="6656" max="6657" width="9.109375" style="414" customWidth="1"/>
    <col min="6658" max="6658" width="14.21875" style="414" customWidth="1"/>
    <col min="6659" max="6659" width="6.6640625" style="414" customWidth="1"/>
    <col min="6660" max="6660" width="12.44140625" style="414" customWidth="1"/>
    <col min="6661" max="6662" width="8.21875" style="414" customWidth="1"/>
    <col min="6663" max="6903" width="8.88671875" style="414"/>
    <col min="6904" max="6904" width="3.88671875" style="414" customWidth="1"/>
    <col min="6905" max="6905" width="16" style="414" customWidth="1"/>
    <col min="6906" max="6906" width="13" style="414" customWidth="1"/>
    <col min="6907" max="6908" width="8.88671875" style="414"/>
    <col min="6909" max="6909" width="12.21875" style="414" customWidth="1"/>
    <col min="6910" max="6910" width="10.44140625" style="414" customWidth="1"/>
    <col min="6911" max="6911" width="8" style="414" customWidth="1"/>
    <col min="6912" max="6913" width="9.109375" style="414" customWidth="1"/>
    <col min="6914" max="6914" width="14.21875" style="414" customWidth="1"/>
    <col min="6915" max="6915" width="6.6640625" style="414" customWidth="1"/>
    <col min="6916" max="6916" width="12.44140625" style="414" customWidth="1"/>
    <col min="6917" max="6918" width="8.21875" style="414" customWidth="1"/>
    <col min="6919" max="7159" width="8.88671875" style="414"/>
    <col min="7160" max="7160" width="3.88671875" style="414" customWidth="1"/>
    <col min="7161" max="7161" width="16" style="414" customWidth="1"/>
    <col min="7162" max="7162" width="13" style="414" customWidth="1"/>
    <col min="7163" max="7164" width="8.88671875" style="414"/>
    <col min="7165" max="7165" width="12.21875" style="414" customWidth="1"/>
    <col min="7166" max="7166" width="10.44140625" style="414" customWidth="1"/>
    <col min="7167" max="7167" width="8" style="414" customWidth="1"/>
    <col min="7168" max="7169" width="9.109375" style="414" customWidth="1"/>
    <col min="7170" max="7170" width="14.21875" style="414" customWidth="1"/>
    <col min="7171" max="7171" width="6.6640625" style="414" customWidth="1"/>
    <col min="7172" max="7172" width="12.44140625" style="414" customWidth="1"/>
    <col min="7173" max="7174" width="8.21875" style="414" customWidth="1"/>
    <col min="7175" max="7415" width="8.88671875" style="414"/>
    <col min="7416" max="7416" width="3.88671875" style="414" customWidth="1"/>
    <col min="7417" max="7417" width="16" style="414" customWidth="1"/>
    <col min="7418" max="7418" width="13" style="414" customWidth="1"/>
    <col min="7419" max="7420" width="8.88671875" style="414"/>
    <col min="7421" max="7421" width="12.21875" style="414" customWidth="1"/>
    <col min="7422" max="7422" width="10.44140625" style="414" customWidth="1"/>
    <col min="7423" max="7423" width="8" style="414" customWidth="1"/>
    <col min="7424" max="7425" width="9.109375" style="414" customWidth="1"/>
    <col min="7426" max="7426" width="14.21875" style="414" customWidth="1"/>
    <col min="7427" max="7427" width="6.6640625" style="414" customWidth="1"/>
    <col min="7428" max="7428" width="12.44140625" style="414" customWidth="1"/>
    <col min="7429" max="7430" width="8.21875" style="414" customWidth="1"/>
    <col min="7431" max="7671" width="8.88671875" style="414"/>
    <col min="7672" max="7672" width="3.88671875" style="414" customWidth="1"/>
    <col min="7673" max="7673" width="16" style="414" customWidth="1"/>
    <col min="7674" max="7674" width="13" style="414" customWidth="1"/>
    <col min="7675" max="7676" width="8.88671875" style="414"/>
    <col min="7677" max="7677" width="12.21875" style="414" customWidth="1"/>
    <col min="7678" max="7678" width="10.44140625" style="414" customWidth="1"/>
    <col min="7679" max="7679" width="8" style="414" customWidth="1"/>
    <col min="7680" max="7681" width="9.109375" style="414" customWidth="1"/>
    <col min="7682" max="7682" width="14.21875" style="414" customWidth="1"/>
    <col min="7683" max="7683" width="6.6640625" style="414" customWidth="1"/>
    <col min="7684" max="7684" width="12.44140625" style="414" customWidth="1"/>
    <col min="7685" max="7686" width="8.21875" style="414" customWidth="1"/>
    <col min="7687" max="7927" width="8.88671875" style="414"/>
    <col min="7928" max="7928" width="3.88671875" style="414" customWidth="1"/>
    <col min="7929" max="7929" width="16" style="414" customWidth="1"/>
    <col min="7930" max="7930" width="13" style="414" customWidth="1"/>
    <col min="7931" max="7932" width="8.88671875" style="414"/>
    <col min="7933" max="7933" width="12.21875" style="414" customWidth="1"/>
    <col min="7934" max="7934" width="10.44140625" style="414" customWidth="1"/>
    <col min="7935" max="7935" width="8" style="414" customWidth="1"/>
    <col min="7936" max="7937" width="9.109375" style="414" customWidth="1"/>
    <col min="7938" max="7938" width="14.21875" style="414" customWidth="1"/>
    <col min="7939" max="7939" width="6.6640625" style="414" customWidth="1"/>
    <col min="7940" max="7940" width="12.44140625" style="414" customWidth="1"/>
    <col min="7941" max="7942" width="8.21875" style="414" customWidth="1"/>
    <col min="7943" max="8183" width="8.88671875" style="414"/>
    <col min="8184" max="8184" width="3.88671875" style="414" customWidth="1"/>
    <col min="8185" max="8185" width="16" style="414" customWidth="1"/>
    <col min="8186" max="8186" width="13" style="414" customWidth="1"/>
    <col min="8187" max="8188" width="8.88671875" style="414"/>
    <col min="8189" max="8189" width="12.21875" style="414" customWidth="1"/>
    <col min="8190" max="8190" width="10.44140625" style="414" customWidth="1"/>
    <col min="8191" max="8191" width="8" style="414" customWidth="1"/>
    <col min="8192" max="8193" width="9.109375" style="414" customWidth="1"/>
    <col min="8194" max="8194" width="14.21875" style="414" customWidth="1"/>
    <col min="8195" max="8195" width="6.6640625" style="414" customWidth="1"/>
    <col min="8196" max="8196" width="12.44140625" style="414" customWidth="1"/>
    <col min="8197" max="8198" width="8.21875" style="414" customWidth="1"/>
    <col min="8199" max="8439" width="8.88671875" style="414"/>
    <col min="8440" max="8440" width="3.88671875" style="414" customWidth="1"/>
    <col min="8441" max="8441" width="16" style="414" customWidth="1"/>
    <col min="8442" max="8442" width="13" style="414" customWidth="1"/>
    <col min="8443" max="8444" width="8.88671875" style="414"/>
    <col min="8445" max="8445" width="12.21875" style="414" customWidth="1"/>
    <col min="8446" max="8446" width="10.44140625" style="414" customWidth="1"/>
    <col min="8447" max="8447" width="8" style="414" customWidth="1"/>
    <col min="8448" max="8449" width="9.109375" style="414" customWidth="1"/>
    <col min="8450" max="8450" width="14.21875" style="414" customWidth="1"/>
    <col min="8451" max="8451" width="6.6640625" style="414" customWidth="1"/>
    <col min="8452" max="8452" width="12.44140625" style="414" customWidth="1"/>
    <col min="8453" max="8454" width="8.21875" style="414" customWidth="1"/>
    <col min="8455" max="8695" width="8.88671875" style="414"/>
    <col min="8696" max="8696" width="3.88671875" style="414" customWidth="1"/>
    <col min="8697" max="8697" width="16" style="414" customWidth="1"/>
    <col min="8698" max="8698" width="13" style="414" customWidth="1"/>
    <col min="8699" max="8700" width="8.88671875" style="414"/>
    <col min="8701" max="8701" width="12.21875" style="414" customWidth="1"/>
    <col min="8702" max="8702" width="10.44140625" style="414" customWidth="1"/>
    <col min="8703" max="8703" width="8" style="414" customWidth="1"/>
    <col min="8704" max="8705" width="9.109375" style="414" customWidth="1"/>
    <col min="8706" max="8706" width="14.21875" style="414" customWidth="1"/>
    <col min="8707" max="8707" width="6.6640625" style="414" customWidth="1"/>
    <col min="8708" max="8708" width="12.44140625" style="414" customWidth="1"/>
    <col min="8709" max="8710" width="8.21875" style="414" customWidth="1"/>
    <col min="8711" max="8951" width="8.88671875" style="414"/>
    <col min="8952" max="8952" width="3.88671875" style="414" customWidth="1"/>
    <col min="8953" max="8953" width="16" style="414" customWidth="1"/>
    <col min="8954" max="8954" width="13" style="414" customWidth="1"/>
    <col min="8955" max="8956" width="8.88671875" style="414"/>
    <col min="8957" max="8957" width="12.21875" style="414" customWidth="1"/>
    <col min="8958" max="8958" width="10.44140625" style="414" customWidth="1"/>
    <col min="8959" max="8959" width="8" style="414" customWidth="1"/>
    <col min="8960" max="8961" width="9.109375" style="414" customWidth="1"/>
    <col min="8962" max="8962" width="14.21875" style="414" customWidth="1"/>
    <col min="8963" max="8963" width="6.6640625" style="414" customWidth="1"/>
    <col min="8964" max="8964" width="12.44140625" style="414" customWidth="1"/>
    <col min="8965" max="8966" width="8.21875" style="414" customWidth="1"/>
    <col min="8967" max="9207" width="8.88671875" style="414"/>
    <col min="9208" max="9208" width="3.88671875" style="414" customWidth="1"/>
    <col min="9209" max="9209" width="16" style="414" customWidth="1"/>
    <col min="9210" max="9210" width="13" style="414" customWidth="1"/>
    <col min="9211" max="9212" width="8.88671875" style="414"/>
    <col min="9213" max="9213" width="12.21875" style="414" customWidth="1"/>
    <col min="9214" max="9214" width="10.44140625" style="414" customWidth="1"/>
    <col min="9215" max="9215" width="8" style="414" customWidth="1"/>
    <col min="9216" max="9217" width="9.109375" style="414" customWidth="1"/>
    <col min="9218" max="9218" width="14.21875" style="414" customWidth="1"/>
    <col min="9219" max="9219" width="6.6640625" style="414" customWidth="1"/>
    <col min="9220" max="9220" width="12.44140625" style="414" customWidth="1"/>
    <col min="9221" max="9222" width="8.21875" style="414" customWidth="1"/>
    <col min="9223" max="9463" width="8.88671875" style="414"/>
    <col min="9464" max="9464" width="3.88671875" style="414" customWidth="1"/>
    <col min="9465" max="9465" width="16" style="414" customWidth="1"/>
    <col min="9466" max="9466" width="13" style="414" customWidth="1"/>
    <col min="9467" max="9468" width="8.88671875" style="414"/>
    <col min="9469" max="9469" width="12.21875" style="414" customWidth="1"/>
    <col min="9470" max="9470" width="10.44140625" style="414" customWidth="1"/>
    <col min="9471" max="9471" width="8" style="414" customWidth="1"/>
    <col min="9472" max="9473" width="9.109375" style="414" customWidth="1"/>
    <col min="9474" max="9474" width="14.21875" style="414" customWidth="1"/>
    <col min="9475" max="9475" width="6.6640625" style="414" customWidth="1"/>
    <col min="9476" max="9476" width="12.44140625" style="414" customWidth="1"/>
    <col min="9477" max="9478" width="8.21875" style="414" customWidth="1"/>
    <col min="9479" max="9719" width="8.88671875" style="414"/>
    <col min="9720" max="9720" width="3.88671875" style="414" customWidth="1"/>
    <col min="9721" max="9721" width="16" style="414" customWidth="1"/>
    <col min="9722" max="9722" width="13" style="414" customWidth="1"/>
    <col min="9723" max="9724" width="8.88671875" style="414"/>
    <col min="9725" max="9725" width="12.21875" style="414" customWidth="1"/>
    <col min="9726" max="9726" width="10.44140625" style="414" customWidth="1"/>
    <col min="9727" max="9727" width="8" style="414" customWidth="1"/>
    <col min="9728" max="9729" width="9.109375" style="414" customWidth="1"/>
    <col min="9730" max="9730" width="14.21875" style="414" customWidth="1"/>
    <col min="9731" max="9731" width="6.6640625" style="414" customWidth="1"/>
    <col min="9732" max="9732" width="12.44140625" style="414" customWidth="1"/>
    <col min="9733" max="9734" width="8.21875" style="414" customWidth="1"/>
    <col min="9735" max="9975" width="8.88671875" style="414"/>
    <col min="9976" max="9976" width="3.88671875" style="414" customWidth="1"/>
    <col min="9977" max="9977" width="16" style="414" customWidth="1"/>
    <col min="9978" max="9978" width="13" style="414" customWidth="1"/>
    <col min="9979" max="9980" width="8.88671875" style="414"/>
    <col min="9981" max="9981" width="12.21875" style="414" customWidth="1"/>
    <col min="9982" max="9982" width="10.44140625" style="414" customWidth="1"/>
    <col min="9983" max="9983" width="8" style="414" customWidth="1"/>
    <col min="9984" max="9985" width="9.109375" style="414" customWidth="1"/>
    <col min="9986" max="9986" width="14.21875" style="414" customWidth="1"/>
    <col min="9987" max="9987" width="6.6640625" style="414" customWidth="1"/>
    <col min="9988" max="9988" width="12.44140625" style="414" customWidth="1"/>
    <col min="9989" max="9990" width="8.21875" style="414" customWidth="1"/>
    <col min="9991" max="10231" width="8.88671875" style="414"/>
    <col min="10232" max="10232" width="3.88671875" style="414" customWidth="1"/>
    <col min="10233" max="10233" width="16" style="414" customWidth="1"/>
    <col min="10234" max="10234" width="13" style="414" customWidth="1"/>
    <col min="10235" max="10236" width="8.88671875" style="414"/>
    <col min="10237" max="10237" width="12.21875" style="414" customWidth="1"/>
    <col min="10238" max="10238" width="10.44140625" style="414" customWidth="1"/>
    <col min="10239" max="10239" width="8" style="414" customWidth="1"/>
    <col min="10240" max="10241" width="9.109375" style="414" customWidth="1"/>
    <col min="10242" max="10242" width="14.21875" style="414" customWidth="1"/>
    <col min="10243" max="10243" width="6.6640625" style="414" customWidth="1"/>
    <col min="10244" max="10244" width="12.44140625" style="414" customWidth="1"/>
    <col min="10245" max="10246" width="8.21875" style="414" customWidth="1"/>
    <col min="10247" max="10487" width="8.88671875" style="414"/>
    <col min="10488" max="10488" width="3.88671875" style="414" customWidth="1"/>
    <col min="10489" max="10489" width="16" style="414" customWidth="1"/>
    <col min="10490" max="10490" width="13" style="414" customWidth="1"/>
    <col min="10491" max="10492" width="8.88671875" style="414"/>
    <col min="10493" max="10493" width="12.21875" style="414" customWidth="1"/>
    <col min="10494" max="10494" width="10.44140625" style="414" customWidth="1"/>
    <col min="10495" max="10495" width="8" style="414" customWidth="1"/>
    <col min="10496" max="10497" width="9.109375" style="414" customWidth="1"/>
    <col min="10498" max="10498" width="14.21875" style="414" customWidth="1"/>
    <col min="10499" max="10499" width="6.6640625" style="414" customWidth="1"/>
    <col min="10500" max="10500" width="12.44140625" style="414" customWidth="1"/>
    <col min="10501" max="10502" width="8.21875" style="414" customWidth="1"/>
    <col min="10503" max="10743" width="8.88671875" style="414"/>
    <col min="10744" max="10744" width="3.88671875" style="414" customWidth="1"/>
    <col min="10745" max="10745" width="16" style="414" customWidth="1"/>
    <col min="10746" max="10746" width="13" style="414" customWidth="1"/>
    <col min="10747" max="10748" width="8.88671875" style="414"/>
    <col min="10749" max="10749" width="12.21875" style="414" customWidth="1"/>
    <col min="10750" max="10750" width="10.44140625" style="414" customWidth="1"/>
    <col min="10751" max="10751" width="8" style="414" customWidth="1"/>
    <col min="10752" max="10753" width="9.109375" style="414" customWidth="1"/>
    <col min="10754" max="10754" width="14.21875" style="414" customWidth="1"/>
    <col min="10755" max="10755" width="6.6640625" style="414" customWidth="1"/>
    <col min="10756" max="10756" width="12.44140625" style="414" customWidth="1"/>
    <col min="10757" max="10758" width="8.21875" style="414" customWidth="1"/>
    <col min="10759" max="10999" width="8.88671875" style="414"/>
    <col min="11000" max="11000" width="3.88671875" style="414" customWidth="1"/>
    <col min="11001" max="11001" width="16" style="414" customWidth="1"/>
    <col min="11002" max="11002" width="13" style="414" customWidth="1"/>
    <col min="11003" max="11004" width="8.88671875" style="414"/>
    <col min="11005" max="11005" width="12.21875" style="414" customWidth="1"/>
    <col min="11006" max="11006" width="10.44140625" style="414" customWidth="1"/>
    <col min="11007" max="11007" width="8" style="414" customWidth="1"/>
    <col min="11008" max="11009" width="9.109375" style="414" customWidth="1"/>
    <col min="11010" max="11010" width="14.21875" style="414" customWidth="1"/>
    <col min="11011" max="11011" width="6.6640625" style="414" customWidth="1"/>
    <col min="11012" max="11012" width="12.44140625" style="414" customWidth="1"/>
    <col min="11013" max="11014" width="8.21875" style="414" customWidth="1"/>
    <col min="11015" max="11255" width="8.88671875" style="414"/>
    <col min="11256" max="11256" width="3.88671875" style="414" customWidth="1"/>
    <col min="11257" max="11257" width="16" style="414" customWidth="1"/>
    <col min="11258" max="11258" width="13" style="414" customWidth="1"/>
    <col min="11259" max="11260" width="8.88671875" style="414"/>
    <col min="11261" max="11261" width="12.21875" style="414" customWidth="1"/>
    <col min="11262" max="11262" width="10.44140625" style="414" customWidth="1"/>
    <col min="11263" max="11263" width="8" style="414" customWidth="1"/>
    <col min="11264" max="11265" width="9.109375" style="414" customWidth="1"/>
    <col min="11266" max="11266" width="14.21875" style="414" customWidth="1"/>
    <col min="11267" max="11267" width="6.6640625" style="414" customWidth="1"/>
    <col min="11268" max="11268" width="12.44140625" style="414" customWidth="1"/>
    <col min="11269" max="11270" width="8.21875" style="414" customWidth="1"/>
    <col min="11271" max="11511" width="8.88671875" style="414"/>
    <col min="11512" max="11512" width="3.88671875" style="414" customWidth="1"/>
    <col min="11513" max="11513" width="16" style="414" customWidth="1"/>
    <col min="11514" max="11514" width="13" style="414" customWidth="1"/>
    <col min="11515" max="11516" width="8.88671875" style="414"/>
    <col min="11517" max="11517" width="12.21875" style="414" customWidth="1"/>
    <col min="11518" max="11518" width="10.44140625" style="414" customWidth="1"/>
    <col min="11519" max="11519" width="8" style="414" customWidth="1"/>
    <col min="11520" max="11521" width="9.109375" style="414" customWidth="1"/>
    <col min="11522" max="11522" width="14.21875" style="414" customWidth="1"/>
    <col min="11523" max="11523" width="6.6640625" style="414" customWidth="1"/>
    <col min="11524" max="11524" width="12.44140625" style="414" customWidth="1"/>
    <col min="11525" max="11526" width="8.21875" style="414" customWidth="1"/>
    <col min="11527" max="11767" width="8.88671875" style="414"/>
    <col min="11768" max="11768" width="3.88671875" style="414" customWidth="1"/>
    <col min="11769" max="11769" width="16" style="414" customWidth="1"/>
    <col min="11770" max="11770" width="13" style="414" customWidth="1"/>
    <col min="11771" max="11772" width="8.88671875" style="414"/>
    <col min="11773" max="11773" width="12.21875" style="414" customWidth="1"/>
    <col min="11774" max="11774" width="10.44140625" style="414" customWidth="1"/>
    <col min="11775" max="11775" width="8" style="414" customWidth="1"/>
    <col min="11776" max="11777" width="9.109375" style="414" customWidth="1"/>
    <col min="11778" max="11778" width="14.21875" style="414" customWidth="1"/>
    <col min="11779" max="11779" width="6.6640625" style="414" customWidth="1"/>
    <col min="11780" max="11780" width="12.44140625" style="414" customWidth="1"/>
    <col min="11781" max="11782" width="8.21875" style="414" customWidth="1"/>
    <col min="11783" max="12023" width="8.88671875" style="414"/>
    <col min="12024" max="12024" width="3.88671875" style="414" customWidth="1"/>
    <col min="12025" max="12025" width="16" style="414" customWidth="1"/>
    <col min="12026" max="12026" width="13" style="414" customWidth="1"/>
    <col min="12027" max="12028" width="8.88671875" style="414"/>
    <col min="12029" max="12029" width="12.21875" style="414" customWidth="1"/>
    <col min="12030" max="12030" width="10.44140625" style="414" customWidth="1"/>
    <col min="12031" max="12031" width="8" style="414" customWidth="1"/>
    <col min="12032" max="12033" width="9.109375" style="414" customWidth="1"/>
    <col min="12034" max="12034" width="14.21875" style="414" customWidth="1"/>
    <col min="12035" max="12035" width="6.6640625" style="414" customWidth="1"/>
    <col min="12036" max="12036" width="12.44140625" style="414" customWidth="1"/>
    <col min="12037" max="12038" width="8.21875" style="414" customWidth="1"/>
    <col min="12039" max="12279" width="8.88671875" style="414"/>
    <col min="12280" max="12280" width="3.88671875" style="414" customWidth="1"/>
    <col min="12281" max="12281" width="16" style="414" customWidth="1"/>
    <col min="12282" max="12282" width="13" style="414" customWidth="1"/>
    <col min="12283" max="12284" width="8.88671875" style="414"/>
    <col min="12285" max="12285" width="12.21875" style="414" customWidth="1"/>
    <col min="12286" max="12286" width="10.44140625" style="414" customWidth="1"/>
    <col min="12287" max="12287" width="8" style="414" customWidth="1"/>
    <col min="12288" max="12289" width="9.109375" style="414" customWidth="1"/>
    <col min="12290" max="12290" width="14.21875" style="414" customWidth="1"/>
    <col min="12291" max="12291" width="6.6640625" style="414" customWidth="1"/>
    <col min="12292" max="12292" width="12.44140625" style="414" customWidth="1"/>
    <col min="12293" max="12294" width="8.21875" style="414" customWidth="1"/>
    <col min="12295" max="12535" width="8.88671875" style="414"/>
    <col min="12536" max="12536" width="3.88671875" style="414" customWidth="1"/>
    <col min="12537" max="12537" width="16" style="414" customWidth="1"/>
    <col min="12538" max="12538" width="13" style="414" customWidth="1"/>
    <col min="12539" max="12540" width="8.88671875" style="414"/>
    <col min="12541" max="12541" width="12.21875" style="414" customWidth="1"/>
    <col min="12542" max="12542" width="10.44140625" style="414" customWidth="1"/>
    <col min="12543" max="12543" width="8" style="414" customWidth="1"/>
    <col min="12544" max="12545" width="9.109375" style="414" customWidth="1"/>
    <col min="12546" max="12546" width="14.21875" style="414" customWidth="1"/>
    <col min="12547" max="12547" width="6.6640625" style="414" customWidth="1"/>
    <col min="12548" max="12548" width="12.44140625" style="414" customWidth="1"/>
    <col min="12549" max="12550" width="8.21875" style="414" customWidth="1"/>
    <col min="12551" max="12791" width="8.88671875" style="414"/>
    <col min="12792" max="12792" width="3.88671875" style="414" customWidth="1"/>
    <col min="12793" max="12793" width="16" style="414" customWidth="1"/>
    <col min="12794" max="12794" width="13" style="414" customWidth="1"/>
    <col min="12795" max="12796" width="8.88671875" style="414"/>
    <col min="12797" max="12797" width="12.21875" style="414" customWidth="1"/>
    <col min="12798" max="12798" width="10.44140625" style="414" customWidth="1"/>
    <col min="12799" max="12799" width="8" style="414" customWidth="1"/>
    <col min="12800" max="12801" width="9.109375" style="414" customWidth="1"/>
    <col min="12802" max="12802" width="14.21875" style="414" customWidth="1"/>
    <col min="12803" max="12803" width="6.6640625" style="414" customWidth="1"/>
    <col min="12804" max="12804" width="12.44140625" style="414" customWidth="1"/>
    <col min="12805" max="12806" width="8.21875" style="414" customWidth="1"/>
    <col min="12807" max="13047" width="8.88671875" style="414"/>
    <col min="13048" max="13048" width="3.88671875" style="414" customWidth="1"/>
    <col min="13049" max="13049" width="16" style="414" customWidth="1"/>
    <col min="13050" max="13050" width="13" style="414" customWidth="1"/>
    <col min="13051" max="13052" width="8.88671875" style="414"/>
    <col min="13053" max="13053" width="12.21875" style="414" customWidth="1"/>
    <col min="13054" max="13054" width="10.44140625" style="414" customWidth="1"/>
    <col min="13055" max="13055" width="8" style="414" customWidth="1"/>
    <col min="13056" max="13057" width="9.109375" style="414" customWidth="1"/>
    <col min="13058" max="13058" width="14.21875" style="414" customWidth="1"/>
    <col min="13059" max="13059" width="6.6640625" style="414" customWidth="1"/>
    <col min="13060" max="13060" width="12.44140625" style="414" customWidth="1"/>
    <col min="13061" max="13062" width="8.21875" style="414" customWidth="1"/>
    <col min="13063" max="13303" width="8.88671875" style="414"/>
    <col min="13304" max="13304" width="3.88671875" style="414" customWidth="1"/>
    <col min="13305" max="13305" width="16" style="414" customWidth="1"/>
    <col min="13306" max="13306" width="13" style="414" customWidth="1"/>
    <col min="13307" max="13308" width="8.88671875" style="414"/>
    <col min="13309" max="13309" width="12.21875" style="414" customWidth="1"/>
    <col min="13310" max="13310" width="10.44140625" style="414" customWidth="1"/>
    <col min="13311" max="13311" width="8" style="414" customWidth="1"/>
    <col min="13312" max="13313" width="9.109375" style="414" customWidth="1"/>
    <col min="13314" max="13314" width="14.21875" style="414" customWidth="1"/>
    <col min="13315" max="13315" width="6.6640625" style="414" customWidth="1"/>
    <col min="13316" max="13316" width="12.44140625" style="414" customWidth="1"/>
    <col min="13317" max="13318" width="8.21875" style="414" customWidth="1"/>
    <col min="13319" max="13559" width="8.88671875" style="414"/>
    <col min="13560" max="13560" width="3.88671875" style="414" customWidth="1"/>
    <col min="13561" max="13561" width="16" style="414" customWidth="1"/>
    <col min="13562" max="13562" width="13" style="414" customWidth="1"/>
    <col min="13563" max="13564" width="8.88671875" style="414"/>
    <col min="13565" max="13565" width="12.21875" style="414" customWidth="1"/>
    <col min="13566" max="13566" width="10.44140625" style="414" customWidth="1"/>
    <col min="13567" max="13567" width="8" style="414" customWidth="1"/>
    <col min="13568" max="13569" width="9.109375" style="414" customWidth="1"/>
    <col min="13570" max="13570" width="14.21875" style="414" customWidth="1"/>
    <col min="13571" max="13571" width="6.6640625" style="414" customWidth="1"/>
    <col min="13572" max="13572" width="12.44140625" style="414" customWidth="1"/>
    <col min="13573" max="13574" width="8.21875" style="414" customWidth="1"/>
    <col min="13575" max="13815" width="8.88671875" style="414"/>
    <col min="13816" max="13816" width="3.88671875" style="414" customWidth="1"/>
    <col min="13817" max="13817" width="16" style="414" customWidth="1"/>
    <col min="13818" max="13818" width="13" style="414" customWidth="1"/>
    <col min="13819" max="13820" width="8.88671875" style="414"/>
    <col min="13821" max="13821" width="12.21875" style="414" customWidth="1"/>
    <col min="13822" max="13822" width="10.44140625" style="414" customWidth="1"/>
    <col min="13823" max="13823" width="8" style="414" customWidth="1"/>
    <col min="13824" max="13825" width="9.109375" style="414" customWidth="1"/>
    <col min="13826" max="13826" width="14.21875" style="414" customWidth="1"/>
    <col min="13827" max="13827" width="6.6640625" style="414" customWidth="1"/>
    <col min="13828" max="13828" width="12.44140625" style="414" customWidth="1"/>
    <col min="13829" max="13830" width="8.21875" style="414" customWidth="1"/>
    <col min="13831" max="14071" width="8.88671875" style="414"/>
    <col min="14072" max="14072" width="3.88671875" style="414" customWidth="1"/>
    <col min="14073" max="14073" width="16" style="414" customWidth="1"/>
    <col min="14074" max="14074" width="13" style="414" customWidth="1"/>
    <col min="14075" max="14076" width="8.88671875" style="414"/>
    <col min="14077" max="14077" width="12.21875" style="414" customWidth="1"/>
    <col min="14078" max="14078" width="10.44140625" style="414" customWidth="1"/>
    <col min="14079" max="14079" width="8" style="414" customWidth="1"/>
    <col min="14080" max="14081" width="9.109375" style="414" customWidth="1"/>
    <col min="14082" max="14082" width="14.21875" style="414" customWidth="1"/>
    <col min="14083" max="14083" width="6.6640625" style="414" customWidth="1"/>
    <col min="14084" max="14084" width="12.44140625" style="414" customWidth="1"/>
    <col min="14085" max="14086" width="8.21875" style="414" customWidth="1"/>
    <col min="14087" max="14327" width="8.88671875" style="414"/>
    <col min="14328" max="14328" width="3.88671875" style="414" customWidth="1"/>
    <col min="14329" max="14329" width="16" style="414" customWidth="1"/>
    <col min="14330" max="14330" width="13" style="414" customWidth="1"/>
    <col min="14331" max="14332" width="8.88671875" style="414"/>
    <col min="14333" max="14333" width="12.21875" style="414" customWidth="1"/>
    <col min="14334" max="14334" width="10.44140625" style="414" customWidth="1"/>
    <col min="14335" max="14335" width="8" style="414" customWidth="1"/>
    <col min="14336" max="14337" width="9.109375" style="414" customWidth="1"/>
    <col min="14338" max="14338" width="14.21875" style="414" customWidth="1"/>
    <col min="14339" max="14339" width="6.6640625" style="414" customWidth="1"/>
    <col min="14340" max="14340" width="12.44140625" style="414" customWidth="1"/>
    <col min="14341" max="14342" width="8.21875" style="414" customWidth="1"/>
    <col min="14343" max="14583" width="8.88671875" style="414"/>
    <col min="14584" max="14584" width="3.88671875" style="414" customWidth="1"/>
    <col min="14585" max="14585" width="16" style="414" customWidth="1"/>
    <col min="14586" max="14586" width="13" style="414" customWidth="1"/>
    <col min="14587" max="14588" width="8.88671875" style="414"/>
    <col min="14589" max="14589" width="12.21875" style="414" customWidth="1"/>
    <col min="14590" max="14590" width="10.44140625" style="414" customWidth="1"/>
    <col min="14591" max="14591" width="8" style="414" customWidth="1"/>
    <col min="14592" max="14593" width="9.109375" style="414" customWidth="1"/>
    <col min="14594" max="14594" width="14.21875" style="414" customWidth="1"/>
    <col min="14595" max="14595" width="6.6640625" style="414" customWidth="1"/>
    <col min="14596" max="14596" width="12.44140625" style="414" customWidth="1"/>
    <col min="14597" max="14598" width="8.21875" style="414" customWidth="1"/>
    <col min="14599" max="14839" width="8.88671875" style="414"/>
    <col min="14840" max="14840" width="3.88671875" style="414" customWidth="1"/>
    <col min="14841" max="14841" width="16" style="414" customWidth="1"/>
    <col min="14842" max="14842" width="13" style="414" customWidth="1"/>
    <col min="14843" max="14844" width="8.88671875" style="414"/>
    <col min="14845" max="14845" width="12.21875" style="414" customWidth="1"/>
    <col min="14846" max="14846" width="10.44140625" style="414" customWidth="1"/>
    <col min="14847" max="14847" width="8" style="414" customWidth="1"/>
    <col min="14848" max="14849" width="9.109375" style="414" customWidth="1"/>
    <col min="14850" max="14850" width="14.21875" style="414" customWidth="1"/>
    <col min="14851" max="14851" width="6.6640625" style="414" customWidth="1"/>
    <col min="14852" max="14852" width="12.44140625" style="414" customWidth="1"/>
    <col min="14853" max="14854" width="8.21875" style="414" customWidth="1"/>
    <col min="14855" max="15095" width="8.88671875" style="414"/>
    <col min="15096" max="15096" width="3.88671875" style="414" customWidth="1"/>
    <col min="15097" max="15097" width="16" style="414" customWidth="1"/>
    <col min="15098" max="15098" width="13" style="414" customWidth="1"/>
    <col min="15099" max="15100" width="8.88671875" style="414"/>
    <col min="15101" max="15101" width="12.21875" style="414" customWidth="1"/>
    <col min="15102" max="15102" width="10.44140625" style="414" customWidth="1"/>
    <col min="15103" max="15103" width="8" style="414" customWidth="1"/>
    <col min="15104" max="15105" width="9.109375" style="414" customWidth="1"/>
    <col min="15106" max="15106" width="14.21875" style="414" customWidth="1"/>
    <col min="15107" max="15107" width="6.6640625" style="414" customWidth="1"/>
    <col min="15108" max="15108" width="12.44140625" style="414" customWidth="1"/>
    <col min="15109" max="15110" width="8.21875" style="414" customWidth="1"/>
    <col min="15111" max="15351" width="8.88671875" style="414"/>
    <col min="15352" max="15352" width="3.88671875" style="414" customWidth="1"/>
    <col min="15353" max="15353" width="16" style="414" customWidth="1"/>
    <col min="15354" max="15354" width="13" style="414" customWidth="1"/>
    <col min="15355" max="15356" width="8.88671875" style="414"/>
    <col min="15357" max="15357" width="12.21875" style="414" customWidth="1"/>
    <col min="15358" max="15358" width="10.44140625" style="414" customWidth="1"/>
    <col min="15359" max="15359" width="8" style="414" customWidth="1"/>
    <col min="15360" max="15361" width="9.109375" style="414" customWidth="1"/>
    <col min="15362" max="15362" width="14.21875" style="414" customWidth="1"/>
    <col min="15363" max="15363" width="6.6640625" style="414" customWidth="1"/>
    <col min="15364" max="15364" width="12.44140625" style="414" customWidth="1"/>
    <col min="15365" max="15366" width="8.21875" style="414" customWidth="1"/>
    <col min="15367" max="15607" width="8.88671875" style="414"/>
    <col min="15608" max="15608" width="3.88671875" style="414" customWidth="1"/>
    <col min="15609" max="15609" width="16" style="414" customWidth="1"/>
    <col min="15610" max="15610" width="13" style="414" customWidth="1"/>
    <col min="15611" max="15612" width="8.88671875" style="414"/>
    <col min="15613" max="15613" width="12.21875" style="414" customWidth="1"/>
    <col min="15614" max="15614" width="10.44140625" style="414" customWidth="1"/>
    <col min="15615" max="15615" width="8" style="414" customWidth="1"/>
    <col min="15616" max="15617" width="9.109375" style="414" customWidth="1"/>
    <col min="15618" max="15618" width="14.21875" style="414" customWidth="1"/>
    <col min="15619" max="15619" width="6.6640625" style="414" customWidth="1"/>
    <col min="15620" max="15620" width="12.44140625" style="414" customWidth="1"/>
    <col min="15621" max="15622" width="8.21875" style="414" customWidth="1"/>
    <col min="15623" max="15863" width="8.88671875" style="414"/>
    <col min="15864" max="15864" width="3.88671875" style="414" customWidth="1"/>
    <col min="15865" max="15865" width="16" style="414" customWidth="1"/>
    <col min="15866" max="15866" width="13" style="414" customWidth="1"/>
    <col min="15867" max="15868" width="8.88671875" style="414"/>
    <col min="15869" max="15869" width="12.21875" style="414" customWidth="1"/>
    <col min="15870" max="15870" width="10.44140625" style="414" customWidth="1"/>
    <col min="15871" max="15871" width="8" style="414" customWidth="1"/>
    <col min="15872" max="15873" width="9.109375" style="414" customWidth="1"/>
    <col min="15874" max="15874" width="14.21875" style="414" customWidth="1"/>
    <col min="15875" max="15875" width="6.6640625" style="414" customWidth="1"/>
    <col min="15876" max="15876" width="12.44140625" style="414" customWidth="1"/>
    <col min="15877" max="15878" width="8.21875" style="414" customWidth="1"/>
    <col min="15879" max="16119" width="8.88671875" style="414"/>
    <col min="16120" max="16120" width="3.88671875" style="414" customWidth="1"/>
    <col min="16121" max="16121" width="16" style="414" customWidth="1"/>
    <col min="16122" max="16122" width="13" style="414" customWidth="1"/>
    <col min="16123" max="16124" width="8.88671875" style="414"/>
    <col min="16125" max="16125" width="12.21875" style="414" customWidth="1"/>
    <col min="16126" max="16126" width="10.44140625" style="414" customWidth="1"/>
    <col min="16127" max="16127" width="8" style="414" customWidth="1"/>
    <col min="16128" max="16129" width="9.109375" style="414" customWidth="1"/>
    <col min="16130" max="16130" width="14.21875" style="414" customWidth="1"/>
    <col min="16131" max="16131" width="6.6640625" style="414" customWidth="1"/>
    <col min="16132" max="16132" width="12.44140625" style="414" customWidth="1"/>
    <col min="16133" max="16134" width="8.21875" style="414" customWidth="1"/>
    <col min="16135" max="16384" width="8.88671875" style="414"/>
  </cols>
  <sheetData>
    <row r="2" spans="1:29" ht="37.5" customHeight="1">
      <c r="A2" s="499"/>
      <c r="W2" s="1803" t="s">
        <v>2661</v>
      </c>
      <c r="X2" s="1804"/>
      <c r="Y2" s="1804"/>
      <c r="Z2" s="1804"/>
      <c r="AA2" s="1804"/>
      <c r="AB2" s="1804"/>
      <c r="AC2" s="1805"/>
    </row>
    <row r="3" spans="1:29" ht="15" customHeight="1">
      <c r="A3" s="499"/>
      <c r="B3" s="414" t="s">
        <v>1679</v>
      </c>
      <c r="M3" s="567"/>
      <c r="N3" s="567"/>
      <c r="O3" s="567"/>
      <c r="P3" s="567"/>
      <c r="Q3" s="567"/>
      <c r="W3" s="1806"/>
      <c r="X3" s="1807"/>
      <c r="Y3" s="1807"/>
      <c r="Z3" s="1807"/>
      <c r="AA3" s="1807"/>
      <c r="AB3" s="1807"/>
      <c r="AC3" s="1808"/>
    </row>
    <row r="4" spans="1:29" s="567" customFormat="1" ht="27.75" customHeight="1">
      <c r="A4" s="497"/>
      <c r="B4" s="1743" t="s">
        <v>1680</v>
      </c>
      <c r="C4" s="1743"/>
      <c r="D4" s="1743"/>
      <c r="E4" s="1743"/>
      <c r="F4" s="1743"/>
      <c r="G4" s="1743"/>
      <c r="H4" s="1743"/>
      <c r="I4" s="1743"/>
      <c r="J4" s="1743"/>
      <c r="K4" s="1743"/>
      <c r="L4" s="568"/>
      <c r="W4" s="1737" t="s">
        <v>2662</v>
      </c>
      <c r="X4" s="1738"/>
      <c r="Y4" s="1738"/>
      <c r="Z4" s="1738"/>
      <c r="AA4" s="1738"/>
      <c r="AB4" s="1738"/>
      <c r="AC4" s="1739"/>
    </row>
    <row r="5" spans="1:29" s="567" customFormat="1" ht="33.75" customHeight="1">
      <c r="A5" s="497"/>
      <c r="B5" s="1744" t="s">
        <v>1681</v>
      </c>
      <c r="C5" s="1744"/>
      <c r="D5" s="1744"/>
      <c r="E5" s="1744"/>
      <c r="F5" s="1744"/>
      <c r="G5" s="1744"/>
      <c r="H5" s="1744"/>
      <c r="I5" s="1744"/>
      <c r="J5" s="1744"/>
      <c r="K5" s="1744"/>
      <c r="L5" s="569"/>
      <c r="W5" s="1740" t="s">
        <v>2663</v>
      </c>
      <c r="X5" s="1741"/>
      <c r="Y5" s="1741"/>
      <c r="Z5" s="1741"/>
      <c r="AA5" s="1741"/>
      <c r="AB5" s="1741"/>
      <c r="AC5" s="1742"/>
    </row>
    <row r="6" spans="1:29" s="567" customFormat="1" ht="18" customHeight="1">
      <c r="A6" s="497"/>
      <c r="B6" s="1745" t="s">
        <v>1682</v>
      </c>
      <c r="C6" s="1745"/>
      <c r="D6" s="1745"/>
      <c r="E6" s="1745"/>
      <c r="F6" s="570" t="s">
        <v>1683</v>
      </c>
      <c r="G6" s="571" t="s">
        <v>1684</v>
      </c>
      <c r="H6" s="570" t="s">
        <v>1685</v>
      </c>
      <c r="I6" s="1745" t="s">
        <v>1686</v>
      </c>
      <c r="J6" s="1745"/>
      <c r="K6" s="1745"/>
      <c r="L6" s="572"/>
      <c r="W6" s="990" t="s">
        <v>2654</v>
      </c>
      <c r="X6" s="991"/>
      <c r="Y6" s="990" t="s">
        <v>2655</v>
      </c>
      <c r="Z6" s="1809"/>
      <c r="AA6" s="1810"/>
      <c r="AB6" s="990" t="s">
        <v>1491</v>
      </c>
      <c r="AC6" s="991"/>
    </row>
    <row r="7" spans="1:29" s="567" customFormat="1" ht="17.25" customHeight="1">
      <c r="A7" s="497"/>
      <c r="B7" s="1745" t="s">
        <v>1687</v>
      </c>
      <c r="C7" s="1745"/>
      <c r="D7" s="1745"/>
      <c r="E7" s="1745"/>
      <c r="F7" s="1745"/>
      <c r="G7" s="1745"/>
      <c r="H7" s="1745"/>
      <c r="I7" s="1745"/>
      <c r="J7" s="1745"/>
      <c r="K7" s="1745"/>
      <c r="L7" s="572"/>
      <c r="W7" s="990" t="s">
        <v>2656</v>
      </c>
      <c r="X7" s="991"/>
      <c r="Y7" s="990" t="s">
        <v>2657</v>
      </c>
      <c r="Z7" s="1811" t="s">
        <v>2664</v>
      </c>
      <c r="AA7" s="1812"/>
      <c r="AB7" s="1812"/>
      <c r="AC7" s="1813"/>
    </row>
    <row r="8" spans="1:29" s="567" customFormat="1" ht="16.5" customHeight="1">
      <c r="A8" s="497"/>
      <c r="B8" s="1685" t="s">
        <v>1688</v>
      </c>
      <c r="C8" s="1685"/>
      <c r="D8" s="1685"/>
      <c r="E8" s="1685"/>
      <c r="F8" s="1685"/>
      <c r="G8" s="1685"/>
      <c r="H8" s="1685"/>
      <c r="I8" s="1685"/>
      <c r="J8" s="1685"/>
      <c r="K8" s="1685"/>
      <c r="L8" s="573"/>
      <c r="W8" s="990" t="s">
        <v>2658</v>
      </c>
      <c r="X8" s="1809"/>
      <c r="Y8" s="1814"/>
      <c r="Z8" s="1814"/>
      <c r="AA8" s="1814"/>
      <c r="AB8" s="1814"/>
      <c r="AC8" s="1810"/>
    </row>
    <row r="9" spans="1:29" s="567" customFormat="1" ht="30" customHeight="1">
      <c r="A9" s="497"/>
      <c r="B9" s="574" t="s">
        <v>1689</v>
      </c>
      <c r="C9" s="1746" t="str">
        <f>H6</f>
        <v>홍길동1</v>
      </c>
      <c r="D9" s="1747"/>
      <c r="E9" s="1748"/>
      <c r="F9" s="575" t="s">
        <v>1690</v>
      </c>
      <c r="G9" s="1746"/>
      <c r="H9" s="1748"/>
      <c r="I9" s="1749" t="s">
        <v>1691</v>
      </c>
      <c r="J9" s="1750"/>
      <c r="K9" s="576"/>
      <c r="L9" s="577"/>
      <c r="M9" s="1751" t="s">
        <v>2007</v>
      </c>
      <c r="N9" s="1752"/>
      <c r="O9" s="1752"/>
      <c r="P9" s="1752"/>
      <c r="Q9" s="1752"/>
      <c r="R9" s="1752"/>
      <c r="S9" s="1752"/>
      <c r="T9" s="1752"/>
      <c r="U9" s="1753"/>
      <c r="W9" s="990" t="s">
        <v>2665</v>
      </c>
      <c r="X9" s="1815" t="s">
        <v>2666</v>
      </c>
      <c r="Y9" s="1816"/>
      <c r="Z9" s="1817"/>
      <c r="AA9" s="1815" t="s">
        <v>2667</v>
      </c>
      <c r="AB9" s="1816"/>
      <c r="AC9" s="1817"/>
    </row>
    <row r="10" spans="1:29" s="567" customFormat="1" ht="30" customHeight="1">
      <c r="A10" s="497"/>
      <c r="B10" s="1760" t="s">
        <v>1692</v>
      </c>
      <c r="C10" s="1762"/>
      <c r="D10" s="1724"/>
      <c r="E10" s="1763"/>
      <c r="F10" s="1767" t="s">
        <v>1693</v>
      </c>
      <c r="G10" s="1769" t="s">
        <v>1694</v>
      </c>
      <c r="H10" s="1770"/>
      <c r="I10" s="1770"/>
      <c r="J10" s="1771"/>
      <c r="K10" s="578" t="s">
        <v>1695</v>
      </c>
      <c r="L10" s="579"/>
      <c r="M10" s="1754"/>
      <c r="N10" s="1755"/>
      <c r="O10" s="1755"/>
      <c r="P10" s="1755"/>
      <c r="Q10" s="1755"/>
      <c r="R10" s="1755"/>
      <c r="S10" s="1755"/>
      <c r="T10" s="1755"/>
      <c r="U10" s="1756"/>
      <c r="W10" s="1818" t="s">
        <v>2668</v>
      </c>
      <c r="X10" s="1819"/>
      <c r="Y10" s="1819"/>
      <c r="Z10" s="1819"/>
      <c r="AA10" s="1819"/>
      <c r="AB10" s="1819"/>
      <c r="AC10" s="1820"/>
    </row>
    <row r="11" spans="1:29" s="567" customFormat="1" ht="30" customHeight="1">
      <c r="A11" s="500"/>
      <c r="B11" s="1761"/>
      <c r="C11" s="1764"/>
      <c r="D11" s="1765"/>
      <c r="E11" s="1766"/>
      <c r="F11" s="1768"/>
      <c r="G11" s="1716" t="s">
        <v>1430</v>
      </c>
      <c r="H11" s="1717"/>
      <c r="I11" s="1716" t="s">
        <v>1431</v>
      </c>
      <c r="J11" s="1717"/>
      <c r="K11" s="580"/>
      <c r="L11" s="579"/>
      <c r="M11" s="1754"/>
      <c r="N11" s="1755"/>
      <c r="O11" s="1755"/>
      <c r="P11" s="1755"/>
      <c r="Q11" s="1755"/>
      <c r="R11" s="1755"/>
      <c r="S11" s="1755"/>
      <c r="T11" s="1755"/>
      <c r="U11" s="1756"/>
      <c r="W11" s="1734" t="s">
        <v>2669</v>
      </c>
      <c r="X11" s="1735"/>
      <c r="Y11" s="1735"/>
      <c r="Z11" s="1735"/>
      <c r="AA11" s="1735"/>
      <c r="AB11" s="1735"/>
      <c r="AC11" s="1736"/>
    </row>
    <row r="12" spans="1:29" ht="30" customHeight="1">
      <c r="B12" s="574" t="s">
        <v>1696</v>
      </c>
      <c r="C12" s="1718"/>
      <c r="D12" s="1719"/>
      <c r="E12" s="1719"/>
      <c r="F12" s="1719"/>
      <c r="G12" s="1719"/>
      <c r="H12" s="1719"/>
      <c r="I12" s="1719"/>
      <c r="J12" s="1719"/>
      <c r="K12" s="1720"/>
      <c r="L12" s="581"/>
      <c r="M12" s="1754"/>
      <c r="N12" s="1755"/>
      <c r="O12" s="1755"/>
      <c r="P12" s="1755"/>
      <c r="Q12" s="1755"/>
      <c r="R12" s="1755"/>
      <c r="S12" s="1755"/>
      <c r="T12" s="1755"/>
      <c r="U12" s="1756"/>
      <c r="W12" s="1734" t="s">
        <v>2670</v>
      </c>
      <c r="X12" s="1735"/>
      <c r="Y12" s="1735"/>
      <c r="Z12" s="1735"/>
      <c r="AA12" s="1735"/>
      <c r="AB12" s="1735"/>
      <c r="AC12" s="1736"/>
    </row>
    <row r="13" spans="1:29" ht="30" customHeight="1">
      <c r="B13" s="574" t="s">
        <v>1697</v>
      </c>
      <c r="C13" s="1718"/>
      <c r="D13" s="1719"/>
      <c r="E13" s="1719"/>
      <c r="F13" s="1719"/>
      <c r="G13" s="1719"/>
      <c r="H13" s="1719"/>
      <c r="I13" s="1719"/>
      <c r="J13" s="1719"/>
      <c r="K13" s="1720"/>
      <c r="L13" s="581"/>
      <c r="M13" s="1754"/>
      <c r="N13" s="1755"/>
      <c r="O13" s="1755"/>
      <c r="P13" s="1755"/>
      <c r="Q13" s="1755"/>
      <c r="R13" s="1755"/>
      <c r="S13" s="1755"/>
      <c r="T13" s="1755"/>
      <c r="U13" s="1756"/>
      <c r="W13" s="1731" t="s">
        <v>2671</v>
      </c>
      <c r="X13" s="1732"/>
      <c r="Y13" s="1732"/>
      <c r="Z13" s="1732"/>
      <c r="AA13" s="1732"/>
      <c r="AB13" s="1732"/>
      <c r="AC13" s="1733"/>
    </row>
    <row r="14" spans="1:29" ht="30" customHeight="1">
      <c r="B14" s="574" t="s">
        <v>1698</v>
      </c>
      <c r="C14" s="1721" t="s">
        <v>1699</v>
      </c>
      <c r="D14" s="1722"/>
      <c r="E14" s="1722"/>
      <c r="F14" s="1723"/>
      <c r="G14" s="1721" t="s">
        <v>1700</v>
      </c>
      <c r="H14" s="1722"/>
      <c r="I14" s="1722"/>
      <c r="J14" s="1722"/>
      <c r="K14" s="1723"/>
      <c r="L14" s="582"/>
      <c r="M14" s="1754"/>
      <c r="N14" s="1755"/>
      <c r="O14" s="1755"/>
      <c r="P14" s="1755"/>
      <c r="Q14" s="1755"/>
      <c r="R14" s="1755"/>
      <c r="S14" s="1755"/>
      <c r="T14" s="1755"/>
      <c r="U14" s="1756"/>
      <c r="W14" s="992" t="s">
        <v>2672</v>
      </c>
      <c r="X14" s="1821" t="s">
        <v>2673</v>
      </c>
      <c r="Y14" s="1822"/>
      <c r="Z14" s="1823"/>
      <c r="AA14" s="1821" t="s">
        <v>2674</v>
      </c>
      <c r="AB14" s="1823"/>
      <c r="AC14" s="993" t="s">
        <v>2675</v>
      </c>
    </row>
    <row r="15" spans="1:29" ht="19.5" customHeight="1">
      <c r="B15" s="1724"/>
      <c r="C15" s="1724"/>
      <c r="D15" s="1724"/>
      <c r="E15" s="1724"/>
      <c r="F15" s="1724"/>
      <c r="G15" s="1724"/>
      <c r="H15" s="1724"/>
      <c r="I15" s="1724"/>
      <c r="J15" s="1724"/>
      <c r="K15" s="1724"/>
      <c r="L15" s="579"/>
      <c r="M15" s="1754"/>
      <c r="N15" s="1755"/>
      <c r="O15" s="1755"/>
      <c r="P15" s="1755"/>
      <c r="Q15" s="1755"/>
      <c r="R15" s="1755"/>
      <c r="S15" s="1755"/>
      <c r="T15" s="1755"/>
      <c r="U15" s="1756"/>
      <c r="W15" s="1824" t="s">
        <v>2676</v>
      </c>
      <c r="X15" s="994" t="s">
        <v>2677</v>
      </c>
      <c r="Y15" s="995"/>
      <c r="Z15" s="996"/>
      <c r="AA15" s="1729" t="s">
        <v>2678</v>
      </c>
      <c r="AB15" s="1730"/>
      <c r="AC15" s="1827">
        <v>1800000</v>
      </c>
    </row>
    <row r="16" spans="1:29" ht="18.75" customHeight="1">
      <c r="B16" s="1714" t="s">
        <v>1701</v>
      </c>
      <c r="C16" s="1714"/>
      <c r="D16" s="1714"/>
      <c r="E16" s="1714"/>
      <c r="F16" s="1714"/>
      <c r="G16" s="1714"/>
      <c r="H16" s="1714"/>
      <c r="I16" s="1714"/>
      <c r="J16" s="1714"/>
      <c r="K16" s="1714"/>
      <c r="L16" s="573"/>
      <c r="M16" s="1754"/>
      <c r="N16" s="1755"/>
      <c r="O16" s="1755"/>
      <c r="P16" s="1755"/>
      <c r="Q16" s="1755"/>
      <c r="R16" s="1755"/>
      <c r="S16" s="1755"/>
      <c r="T16" s="1755"/>
      <c r="U16" s="1756"/>
      <c r="W16" s="1825"/>
      <c r="X16" s="1726" t="s">
        <v>2679</v>
      </c>
      <c r="Y16" s="1727"/>
      <c r="Z16" s="1728"/>
      <c r="AA16" s="1729" t="s">
        <v>2678</v>
      </c>
      <c r="AB16" s="1730"/>
      <c r="AC16" s="1828"/>
    </row>
    <row r="17" spans="2:29" ht="21.75" customHeight="1">
      <c r="B17" s="583" t="s">
        <v>1702</v>
      </c>
      <c r="C17" s="1714" t="s">
        <v>1703</v>
      </c>
      <c r="D17" s="1714"/>
      <c r="E17" s="1714"/>
      <c r="F17" s="1714"/>
      <c r="G17" s="1714"/>
      <c r="H17" s="1714"/>
      <c r="I17" s="1714"/>
      <c r="J17" s="1714"/>
      <c r="K17" s="1714"/>
      <c r="L17" s="573"/>
      <c r="M17" s="1754"/>
      <c r="N17" s="1755"/>
      <c r="O17" s="1755"/>
      <c r="P17" s="1755"/>
      <c r="Q17" s="1755"/>
      <c r="R17" s="1755"/>
      <c r="S17" s="1755"/>
      <c r="T17" s="1755"/>
      <c r="U17" s="1756"/>
      <c r="W17" s="1825"/>
      <c r="X17" s="1726" t="s">
        <v>2680</v>
      </c>
      <c r="Y17" s="1727"/>
      <c r="Z17" s="1728"/>
      <c r="AA17" s="1729"/>
      <c r="AB17" s="1730"/>
      <c r="AC17" s="1828"/>
    </row>
    <row r="18" spans="2:29" ht="27.75" customHeight="1">
      <c r="B18" s="584" t="s">
        <v>1704</v>
      </c>
      <c r="C18" s="1725"/>
      <c r="D18" s="1725"/>
      <c r="E18" s="584"/>
      <c r="F18" s="584"/>
      <c r="G18" s="584"/>
      <c r="H18" s="584"/>
      <c r="I18" s="584"/>
      <c r="J18" s="584"/>
      <c r="K18" s="584"/>
      <c r="L18" s="585"/>
      <c r="M18" s="1754"/>
      <c r="N18" s="1755"/>
      <c r="O18" s="1755"/>
      <c r="P18" s="1755"/>
      <c r="Q18" s="1755"/>
      <c r="R18" s="1755"/>
      <c r="S18" s="1755"/>
      <c r="T18" s="1755"/>
      <c r="U18" s="1756"/>
      <c r="W18" s="1825"/>
      <c r="X18" s="1726" t="s">
        <v>2681</v>
      </c>
      <c r="Y18" s="1727"/>
      <c r="Z18" s="1728"/>
      <c r="AA18" s="1729"/>
      <c r="AB18" s="1730"/>
      <c r="AC18" s="1828"/>
    </row>
    <row r="19" spans="2:29" ht="4.5" customHeight="1">
      <c r="B19" s="584"/>
      <c r="C19" s="586"/>
      <c r="D19" s="586"/>
      <c r="E19" s="584"/>
      <c r="F19" s="584"/>
      <c r="G19" s="584"/>
      <c r="H19" s="584"/>
      <c r="I19" s="584"/>
      <c r="J19" s="584"/>
      <c r="K19" s="584"/>
      <c r="L19" s="585"/>
      <c r="M19" s="1757"/>
      <c r="N19" s="1758"/>
      <c r="O19" s="1758"/>
      <c r="P19" s="1758"/>
      <c r="Q19" s="1758"/>
      <c r="R19" s="1758"/>
      <c r="S19" s="1758"/>
      <c r="T19" s="1758"/>
      <c r="U19" s="1759"/>
      <c r="W19" s="1825"/>
      <c r="X19" s="1793" t="s">
        <v>2682</v>
      </c>
      <c r="Y19" s="1794"/>
      <c r="Z19" s="1795"/>
      <c r="AA19" s="1799" t="s">
        <v>2678</v>
      </c>
      <c r="AB19" s="1800"/>
      <c r="AC19" s="1828"/>
    </row>
    <row r="20" spans="2:29" ht="24.95" customHeight="1">
      <c r="B20" s="1714" t="s">
        <v>1705</v>
      </c>
      <c r="C20" s="1714"/>
      <c r="D20" s="1714"/>
      <c r="E20" s="1714"/>
      <c r="F20" s="1714"/>
      <c r="G20" s="1714"/>
      <c r="H20" s="1714"/>
      <c r="I20" s="1714"/>
      <c r="J20" s="1714"/>
      <c r="K20" s="1714"/>
      <c r="L20" s="573"/>
      <c r="M20" s="587"/>
      <c r="N20" s="587"/>
      <c r="O20" s="587"/>
      <c r="P20" s="587"/>
      <c r="Q20" s="587"/>
      <c r="R20" s="587"/>
      <c r="S20" s="587"/>
      <c r="T20" s="587"/>
      <c r="U20" s="587"/>
      <c r="W20" s="1825"/>
      <c r="X20" s="1796"/>
      <c r="Y20" s="1797"/>
      <c r="Z20" s="1798"/>
      <c r="AA20" s="1801"/>
      <c r="AB20" s="1802"/>
      <c r="AC20" s="1828"/>
    </row>
    <row r="21" spans="2:29" ht="24.95" customHeight="1">
      <c r="B21" s="1685" t="s">
        <v>1706</v>
      </c>
      <c r="C21" s="1685"/>
      <c r="D21" s="1685"/>
      <c r="E21" s="1685"/>
      <c r="F21" s="1685"/>
      <c r="G21" s="1685"/>
      <c r="H21" s="1685"/>
      <c r="I21" s="1685"/>
      <c r="J21" s="1685"/>
      <c r="K21" s="1685"/>
      <c r="L21" s="573"/>
      <c r="M21" s="587"/>
      <c r="N21" s="587"/>
      <c r="O21" s="587"/>
      <c r="P21" s="587"/>
      <c r="Q21" s="587"/>
      <c r="R21" s="587"/>
      <c r="S21" s="587"/>
      <c r="T21" s="587"/>
      <c r="U21" s="587"/>
      <c r="W21" s="1825"/>
      <c r="X21" s="1726" t="s">
        <v>2683</v>
      </c>
      <c r="Y21" s="1727"/>
      <c r="Z21" s="1728"/>
      <c r="AA21" s="1729"/>
      <c r="AB21" s="1730"/>
      <c r="AC21" s="1828"/>
    </row>
    <row r="22" spans="2:29" ht="24.95" customHeight="1">
      <c r="B22" s="1686" t="s">
        <v>1707</v>
      </c>
      <c r="C22" s="1687"/>
      <c r="D22" s="1690" t="s">
        <v>1708</v>
      </c>
      <c r="E22" s="1691"/>
      <c r="F22" s="1692"/>
      <c r="G22" s="1696" t="s">
        <v>1709</v>
      </c>
      <c r="H22" s="1697"/>
      <c r="I22" s="1698"/>
      <c r="J22" s="1696" t="s">
        <v>1710</v>
      </c>
      <c r="K22" s="1698"/>
      <c r="L22" s="579"/>
      <c r="W22" s="1825"/>
      <c r="X22" s="1726" t="s">
        <v>2684</v>
      </c>
      <c r="Y22" s="1727"/>
      <c r="Z22" s="1728"/>
      <c r="AA22" s="1729" t="s">
        <v>2678</v>
      </c>
      <c r="AB22" s="1730"/>
      <c r="AC22" s="1828"/>
    </row>
    <row r="23" spans="2:29" ht="24.95" customHeight="1">
      <c r="B23" s="1688"/>
      <c r="C23" s="1689"/>
      <c r="D23" s="1693"/>
      <c r="E23" s="1694"/>
      <c r="F23" s="1695"/>
      <c r="G23" s="1699"/>
      <c r="H23" s="1700"/>
      <c r="I23" s="1701"/>
      <c r="J23" s="1699"/>
      <c r="K23" s="1701"/>
      <c r="L23" s="579"/>
      <c r="W23" s="1826"/>
      <c r="X23" s="1726" t="s">
        <v>2685</v>
      </c>
      <c r="Y23" s="1727"/>
      <c r="Z23" s="1728"/>
      <c r="AA23" s="1729"/>
      <c r="AB23" s="1730"/>
      <c r="AC23" s="1829"/>
    </row>
    <row r="24" spans="2:29" ht="30.75" customHeight="1">
      <c r="B24" s="1702" t="s">
        <v>1711</v>
      </c>
      <c r="C24" s="1703"/>
      <c r="D24" s="1704"/>
      <c r="E24" s="1705"/>
      <c r="F24" s="1706"/>
      <c r="G24" s="1707">
        <v>0</v>
      </c>
      <c r="H24" s="1708"/>
      <c r="I24" s="1709"/>
      <c r="J24" s="1707">
        <f>G24</f>
        <v>0</v>
      </c>
      <c r="K24" s="1709"/>
      <c r="L24" s="588"/>
      <c r="M24" s="589"/>
      <c r="W24" s="1779" t="s">
        <v>2686</v>
      </c>
      <c r="X24" s="1780"/>
      <c r="Y24" s="1780"/>
      <c r="Z24" s="1780"/>
      <c r="AA24" s="1780"/>
      <c r="AB24" s="1780"/>
      <c r="AC24" s="1781"/>
    </row>
    <row r="25" spans="2:29" ht="30.75" customHeight="1">
      <c r="B25" s="1702" t="s">
        <v>1712</v>
      </c>
      <c r="C25" s="1703"/>
      <c r="D25" s="1704"/>
      <c r="E25" s="1705"/>
      <c r="F25" s="1706"/>
      <c r="G25" s="1710">
        <f>IF(G11="학사",ROUNDDOWN(G24/1000000*100,2),IF(G11="석사",ROUNDDOWN(G24/1800000*100,2),IF(G11="박사",ROUNDDOWN(G24/2500000*100,2))))</f>
        <v>0</v>
      </c>
      <c r="H25" s="1711"/>
      <c r="I25" s="1712"/>
      <c r="J25" s="1710">
        <f>G25</f>
        <v>0</v>
      </c>
      <c r="K25" s="1712"/>
      <c r="L25" s="590"/>
      <c r="W25" s="1782"/>
      <c r="X25" s="1783"/>
      <c r="Y25" s="1783"/>
      <c r="Z25" s="1783"/>
      <c r="AA25" s="1783"/>
      <c r="AB25" s="1783"/>
      <c r="AC25" s="1784"/>
    </row>
    <row r="26" spans="2:29" ht="16.5" customHeight="1">
      <c r="B26" s="1713"/>
      <c r="C26" s="1713"/>
      <c r="D26" s="1713"/>
      <c r="E26" s="1713"/>
      <c r="F26" s="1713"/>
      <c r="G26" s="1713"/>
      <c r="H26" s="1713"/>
      <c r="I26" s="1713"/>
      <c r="J26" s="1713"/>
      <c r="K26" s="1713"/>
      <c r="L26" s="573"/>
      <c r="W26" s="1782"/>
      <c r="X26" s="1783"/>
      <c r="Y26" s="1783"/>
      <c r="Z26" s="1783"/>
      <c r="AA26" s="1783"/>
      <c r="AB26" s="1783"/>
      <c r="AC26" s="1784"/>
    </row>
    <row r="27" spans="2:29" ht="33" customHeight="1">
      <c r="B27" s="1714" t="s">
        <v>1713</v>
      </c>
      <c r="C27" s="1714"/>
      <c r="D27" s="1714"/>
      <c r="E27" s="1714"/>
      <c r="F27" s="1714"/>
      <c r="G27" s="1714"/>
      <c r="H27" s="1714"/>
      <c r="I27" s="1714"/>
      <c r="J27" s="1714"/>
      <c r="K27" s="1714"/>
      <c r="L27" s="573"/>
      <c r="W27" s="1734" t="s">
        <v>2687</v>
      </c>
      <c r="X27" s="1735"/>
      <c r="Y27" s="1735"/>
      <c r="Z27" s="1735"/>
      <c r="AA27" s="1735"/>
      <c r="AB27" s="1735"/>
      <c r="AC27" s="1736"/>
    </row>
    <row r="28" spans="2:29" ht="21" customHeight="1">
      <c r="B28" s="1714" t="s">
        <v>1714</v>
      </c>
      <c r="C28" s="1714"/>
      <c r="D28" s="1714"/>
      <c r="E28" s="1714"/>
      <c r="F28" s="1714"/>
      <c r="G28" s="1714"/>
      <c r="H28" s="1714"/>
      <c r="I28" s="1714"/>
      <c r="J28" s="1714"/>
      <c r="K28" s="1714"/>
      <c r="L28" s="573"/>
      <c r="W28" s="997" t="s">
        <v>2688</v>
      </c>
      <c r="X28" s="1785"/>
      <c r="Y28" s="1786"/>
      <c r="Z28" s="1786"/>
      <c r="AA28" s="1786"/>
      <c r="AB28" s="1786"/>
      <c r="AC28" s="1787"/>
    </row>
    <row r="29" spans="2:29" ht="34.5" customHeight="1">
      <c r="B29" s="1714" t="s">
        <v>1715</v>
      </c>
      <c r="C29" s="1714"/>
      <c r="D29" s="1714"/>
      <c r="E29" s="1714"/>
      <c r="F29" s="1714"/>
      <c r="G29" s="1714"/>
      <c r="H29" s="1714"/>
      <c r="I29" s="1714"/>
      <c r="J29" s="1714"/>
      <c r="K29" s="1714"/>
      <c r="L29" s="573"/>
      <c r="W29" s="997" t="s">
        <v>2689</v>
      </c>
      <c r="X29" s="1785"/>
      <c r="Y29" s="1786"/>
      <c r="Z29" s="1786"/>
      <c r="AA29" s="1788"/>
      <c r="AB29" s="998" t="s">
        <v>2690</v>
      </c>
      <c r="AC29" s="999"/>
    </row>
    <row r="30" spans="2:29" ht="17.25" customHeight="1">
      <c r="B30" s="1715" t="s">
        <v>1716</v>
      </c>
      <c r="C30" s="1715"/>
      <c r="D30" s="1715"/>
      <c r="E30" s="1715"/>
      <c r="F30" s="1715"/>
      <c r="G30" s="1715"/>
      <c r="H30" s="1715"/>
      <c r="I30" s="1715"/>
      <c r="J30" s="1715"/>
      <c r="K30" s="1715"/>
      <c r="L30" s="573"/>
      <c r="W30" s="997" t="s">
        <v>2691</v>
      </c>
      <c r="X30" s="1726" t="s">
        <v>2692</v>
      </c>
      <c r="Y30" s="1727"/>
      <c r="Z30" s="1727"/>
      <c r="AA30" s="1728"/>
      <c r="AB30" s="1726" t="s">
        <v>2693</v>
      </c>
      <c r="AC30" s="1789"/>
    </row>
    <row r="31" spans="2:29" ht="30" customHeight="1">
      <c r="B31" s="1676" t="s">
        <v>1717</v>
      </c>
      <c r="C31" s="1677"/>
      <c r="D31" s="1678"/>
      <c r="E31" s="1679"/>
      <c r="F31" s="1679"/>
      <c r="G31" s="1679"/>
      <c r="H31" s="1679"/>
      <c r="I31" s="1679"/>
      <c r="J31" s="1679"/>
      <c r="K31" s="1680"/>
      <c r="L31" s="579"/>
      <c r="W31" s="1790" t="s">
        <v>2694</v>
      </c>
      <c r="X31" s="1791"/>
      <c r="Y31" s="1791"/>
      <c r="Z31" s="1791"/>
      <c r="AA31" s="1791"/>
      <c r="AB31" s="1791"/>
      <c r="AC31" s="1792"/>
    </row>
    <row r="32" spans="2:29" ht="30" customHeight="1">
      <c r="B32" s="1676" t="s">
        <v>1718</v>
      </c>
      <c r="C32" s="1677"/>
      <c r="D32" s="1678"/>
      <c r="E32" s="1679"/>
      <c r="F32" s="1680"/>
      <c r="G32" s="755" t="s">
        <v>1719</v>
      </c>
      <c r="H32" s="1678"/>
      <c r="I32" s="1679"/>
      <c r="J32" s="1679"/>
      <c r="K32" s="1680"/>
      <c r="L32" s="579"/>
      <c r="W32" s="1734" t="s">
        <v>2695</v>
      </c>
      <c r="X32" s="1735"/>
      <c r="Y32" s="1735"/>
      <c r="Z32" s="1735"/>
      <c r="AA32" s="1735"/>
      <c r="AB32" s="1735"/>
      <c r="AC32" s="1736"/>
    </row>
    <row r="33" spans="1:29" ht="30" customHeight="1">
      <c r="B33" s="1676" t="s">
        <v>1720</v>
      </c>
      <c r="C33" s="1677"/>
      <c r="D33" s="1681" t="s">
        <v>1721</v>
      </c>
      <c r="E33" s="1682"/>
      <c r="F33" s="1682"/>
      <c r="G33" s="1683"/>
      <c r="H33" s="1681" t="s">
        <v>1722</v>
      </c>
      <c r="I33" s="1682"/>
      <c r="J33" s="1682"/>
      <c r="K33" s="1683"/>
      <c r="L33" s="573"/>
      <c r="W33" s="1734" t="s">
        <v>2696</v>
      </c>
      <c r="X33" s="1735"/>
      <c r="Y33" s="1735"/>
      <c r="Z33" s="1735"/>
      <c r="AA33" s="1735"/>
      <c r="AB33" s="1735"/>
      <c r="AC33" s="1736"/>
    </row>
    <row r="34" spans="1:29" ht="21" customHeight="1">
      <c r="B34" s="1684" t="s">
        <v>1723</v>
      </c>
      <c r="C34" s="1684"/>
      <c r="D34" s="1684"/>
      <c r="E34" s="1684"/>
      <c r="F34" s="1684"/>
      <c r="G34" s="1684"/>
      <c r="H34" s="1684"/>
      <c r="I34" s="1684"/>
      <c r="J34" s="1684"/>
      <c r="K34" s="1684"/>
      <c r="L34" s="573"/>
      <c r="W34" s="1734" t="s">
        <v>2697</v>
      </c>
      <c r="X34" s="1735"/>
      <c r="Y34" s="1735"/>
      <c r="Z34" s="1735"/>
      <c r="AA34" s="1735"/>
      <c r="AB34" s="1735"/>
      <c r="AC34" s="1736"/>
    </row>
    <row r="35" spans="1:29" ht="30" customHeight="1">
      <c r="B35" s="1662" t="s">
        <v>1717</v>
      </c>
      <c r="C35" s="1663"/>
      <c r="D35" s="1664" t="str">
        <f>F6</f>
        <v>홍길동</v>
      </c>
      <c r="E35" s="1665"/>
      <c r="F35" s="1665"/>
      <c r="G35" s="1665"/>
      <c r="H35" s="1665"/>
      <c r="I35" s="1665"/>
      <c r="J35" s="1665"/>
      <c r="K35" s="1666"/>
      <c r="L35" s="591"/>
      <c r="W35" s="1731" t="s">
        <v>2659</v>
      </c>
      <c r="X35" s="1732"/>
      <c r="Y35" s="1732"/>
      <c r="Z35" s="1732"/>
      <c r="AA35" s="1732"/>
      <c r="AB35" s="1732"/>
      <c r="AC35" s="1733"/>
    </row>
    <row r="36" spans="1:29" ht="30" customHeight="1">
      <c r="B36" s="1662" t="s">
        <v>1718</v>
      </c>
      <c r="C36" s="1663"/>
      <c r="D36" s="1664"/>
      <c r="E36" s="1665"/>
      <c r="F36" s="1666"/>
      <c r="G36" s="592" t="s">
        <v>1719</v>
      </c>
      <c r="H36" s="1664"/>
      <c r="I36" s="1665"/>
      <c r="J36" s="1665"/>
      <c r="K36" s="1666"/>
      <c r="L36" s="591"/>
      <c r="W36" s="1734"/>
      <c r="X36" s="1735"/>
      <c r="Y36" s="1735"/>
      <c r="Z36" s="1735"/>
      <c r="AA36" s="1735"/>
      <c r="AB36" s="1735"/>
      <c r="AC36" s="1736"/>
    </row>
    <row r="37" spans="1:29" ht="30" customHeight="1">
      <c r="B37" s="1662" t="s">
        <v>1698</v>
      </c>
      <c r="C37" s="1663"/>
      <c r="D37" s="1670" t="s">
        <v>1721</v>
      </c>
      <c r="E37" s="1671"/>
      <c r="F37" s="1671"/>
      <c r="G37" s="1672"/>
      <c r="H37" s="1670" t="s">
        <v>1724</v>
      </c>
      <c r="I37" s="1671"/>
      <c r="J37" s="1671"/>
      <c r="K37" s="1672"/>
      <c r="L37" s="573"/>
      <c r="W37" s="1000"/>
      <c r="X37" s="1772" t="s">
        <v>2698</v>
      </c>
      <c r="Y37" s="1772"/>
      <c r="Z37" s="1772"/>
      <c r="AA37" s="1772"/>
      <c r="AB37" s="1772"/>
      <c r="AC37" s="1773"/>
    </row>
    <row r="38" spans="1:29" ht="30.75" customHeight="1">
      <c r="B38" s="593"/>
      <c r="C38" s="593"/>
      <c r="D38" s="593"/>
      <c r="E38" s="593"/>
      <c r="F38" s="593"/>
      <c r="G38" s="593"/>
      <c r="H38" s="593"/>
      <c r="I38" s="593"/>
      <c r="J38" s="593"/>
      <c r="K38" s="593"/>
      <c r="L38" s="594"/>
      <c r="W38" s="1000"/>
      <c r="X38" s="1772"/>
      <c r="Y38" s="1772"/>
      <c r="Z38" s="1772"/>
      <c r="AA38" s="1772"/>
      <c r="AB38" s="1772"/>
      <c r="AC38" s="1773"/>
    </row>
    <row r="39" spans="1:29" ht="16.5" customHeight="1">
      <c r="B39" s="583" t="s">
        <v>1725</v>
      </c>
      <c r="C39" s="593"/>
      <c r="D39" s="593"/>
      <c r="E39" s="593"/>
      <c r="F39" s="593"/>
      <c r="G39" s="593"/>
      <c r="H39" s="593"/>
      <c r="I39" s="593"/>
      <c r="J39" s="593"/>
      <c r="K39" s="593"/>
      <c r="L39" s="594"/>
      <c r="W39" s="1774">
        <f ca="1">TODAY()</f>
        <v>45428</v>
      </c>
      <c r="X39" s="1775"/>
      <c r="Y39" s="1775"/>
      <c r="Z39" s="1775"/>
      <c r="AA39" s="1775"/>
      <c r="AB39" s="1775"/>
      <c r="AC39" s="1776"/>
    </row>
    <row r="40" spans="1:29" ht="166.5" customHeight="1">
      <c r="B40" s="1673" t="s">
        <v>1726</v>
      </c>
      <c r="C40" s="1673"/>
      <c r="D40" s="1673"/>
      <c r="E40" s="1673"/>
      <c r="F40" s="1673"/>
      <c r="G40" s="1673"/>
      <c r="H40" s="1673"/>
      <c r="I40" s="1673"/>
      <c r="J40" s="1673"/>
      <c r="K40" s="1673"/>
      <c r="L40" s="595"/>
      <c r="W40" s="1001"/>
      <c r="X40" s="1002"/>
      <c r="Y40" s="1002"/>
      <c r="Z40" s="1003" t="s">
        <v>2699</v>
      </c>
      <c r="AA40" s="1777" t="s">
        <v>2700</v>
      </c>
      <c r="AB40" s="1778"/>
      <c r="AC40" s="1004" t="s">
        <v>2701</v>
      </c>
    </row>
    <row r="41" spans="1:29" ht="17.25">
      <c r="B41" s="1674">
        <f ca="1">TODAY()</f>
        <v>45428</v>
      </c>
      <c r="C41" s="1674"/>
      <c r="D41" s="1674"/>
      <c r="E41" s="1674"/>
      <c r="F41" s="1674"/>
      <c r="G41" s="1674"/>
      <c r="H41" s="1674"/>
      <c r="I41" s="1674"/>
      <c r="J41" s="1674"/>
      <c r="K41" s="1674"/>
      <c r="L41" s="596"/>
      <c r="W41" s="1005"/>
      <c r="X41" s="1006"/>
      <c r="Y41" s="1007"/>
      <c r="Z41" s="1008" t="s">
        <v>2660</v>
      </c>
      <c r="AA41" s="1007"/>
      <c r="AB41" s="1006"/>
      <c r="AC41" s="1009"/>
    </row>
    <row r="42" spans="1:29">
      <c r="B42" s="567"/>
      <c r="C42" s="567"/>
      <c r="D42" s="567"/>
      <c r="E42" s="567"/>
      <c r="F42" s="567"/>
      <c r="G42" s="567"/>
      <c r="H42" s="567"/>
      <c r="I42" s="567"/>
      <c r="J42" s="567"/>
      <c r="K42" s="567"/>
    </row>
    <row r="43" spans="1:29">
      <c r="B43" s="567"/>
      <c r="C43" s="567"/>
      <c r="D43" s="567"/>
      <c r="E43" s="567"/>
      <c r="F43" s="567"/>
      <c r="G43" s="567"/>
      <c r="H43" s="567"/>
      <c r="I43" s="567"/>
      <c r="J43" s="567"/>
      <c r="K43" s="567"/>
    </row>
    <row r="44" spans="1:29" ht="27" customHeight="1">
      <c r="B44" s="567"/>
      <c r="C44" s="567"/>
      <c r="D44" s="567"/>
      <c r="E44" s="567"/>
      <c r="F44" s="567"/>
      <c r="G44" s="597" t="s">
        <v>1727</v>
      </c>
      <c r="H44" s="1675" t="str">
        <f>C9</f>
        <v>홍길동1</v>
      </c>
      <c r="I44" s="1675"/>
      <c r="J44" s="567" t="s">
        <v>1728</v>
      </c>
      <c r="K44" s="567"/>
    </row>
    <row r="45" spans="1:29" ht="33" customHeight="1">
      <c r="B45" s="567"/>
      <c r="C45" s="567"/>
      <c r="D45" s="567"/>
      <c r="E45" s="567"/>
      <c r="F45" s="567"/>
      <c r="G45" s="597" t="s">
        <v>1729</v>
      </c>
      <c r="H45" s="1667" t="str">
        <f>D35</f>
        <v>홍길동</v>
      </c>
      <c r="I45" s="1667"/>
      <c r="J45" s="567" t="s">
        <v>1728</v>
      </c>
      <c r="K45" s="567"/>
    </row>
    <row r="46" spans="1:29" s="598" customFormat="1" ht="33" customHeight="1">
      <c r="A46" s="497"/>
      <c r="G46" s="599" t="s">
        <v>1730</v>
      </c>
      <c r="H46" s="1668"/>
      <c r="I46" s="1668"/>
      <c r="J46" s="598" t="s">
        <v>1728</v>
      </c>
      <c r="L46" s="566"/>
    </row>
    <row r="47" spans="1:29" s="567" customFormat="1" ht="33" customHeight="1">
      <c r="A47" s="497"/>
      <c r="G47" s="597" t="s">
        <v>1731</v>
      </c>
      <c r="H47" s="1667" t="s">
        <v>2008</v>
      </c>
      <c r="I47" s="1667"/>
      <c r="J47" s="567" t="s">
        <v>1728</v>
      </c>
      <c r="L47" s="566"/>
    </row>
    <row r="48" spans="1:29" ht="12.75" customHeight="1">
      <c r="B48" s="1669"/>
      <c r="C48" s="1669"/>
      <c r="D48" s="1669"/>
      <c r="E48" s="1669"/>
      <c r="F48" s="1669"/>
      <c r="G48" s="1669"/>
      <c r="H48" s="1669"/>
      <c r="I48" s="1669"/>
      <c r="J48" s="1669"/>
      <c r="K48" s="1669"/>
      <c r="L48" s="600"/>
    </row>
    <row r="89" spans="1:1">
      <c r="A89" s="498"/>
    </row>
    <row r="90" spans="1:1">
      <c r="A90" s="498"/>
    </row>
    <row r="91" spans="1:1">
      <c r="A91" s="498"/>
    </row>
  </sheetData>
  <mergeCells count="114">
    <mergeCell ref="X19:Z20"/>
    <mergeCell ref="AA19:AB20"/>
    <mergeCell ref="X21:Z21"/>
    <mergeCell ref="AA21:AB21"/>
    <mergeCell ref="X22:Z22"/>
    <mergeCell ref="AA22:AB22"/>
    <mergeCell ref="W2:AC2"/>
    <mergeCell ref="W3:AC3"/>
    <mergeCell ref="Z6:AA6"/>
    <mergeCell ref="Z7:AC7"/>
    <mergeCell ref="X8:AC8"/>
    <mergeCell ref="X9:Z9"/>
    <mergeCell ref="AA9:AC9"/>
    <mergeCell ref="W10:AC10"/>
    <mergeCell ref="W11:AC11"/>
    <mergeCell ref="X14:Z14"/>
    <mergeCell ref="AA14:AB14"/>
    <mergeCell ref="W15:W23"/>
    <mergeCell ref="AA15:AB15"/>
    <mergeCell ref="AC15:AC23"/>
    <mergeCell ref="X17:Z17"/>
    <mergeCell ref="AA17:AB17"/>
    <mergeCell ref="X18:Z18"/>
    <mergeCell ref="AA18:AB18"/>
    <mergeCell ref="W36:AC36"/>
    <mergeCell ref="X37:AC38"/>
    <mergeCell ref="W39:AC39"/>
    <mergeCell ref="AA40:AB40"/>
    <mergeCell ref="W33:AC33"/>
    <mergeCell ref="W34:AC34"/>
    <mergeCell ref="W35:AC35"/>
    <mergeCell ref="W32:AC32"/>
    <mergeCell ref="W24:AC26"/>
    <mergeCell ref="W27:AC27"/>
    <mergeCell ref="X28:AC28"/>
    <mergeCell ref="X29:AA29"/>
    <mergeCell ref="X30:AA30"/>
    <mergeCell ref="AB30:AC30"/>
    <mergeCell ref="W31:AC31"/>
    <mergeCell ref="X23:Z23"/>
    <mergeCell ref="AA23:AB23"/>
    <mergeCell ref="W13:AC13"/>
    <mergeCell ref="X16:Z16"/>
    <mergeCell ref="AA16:AB16"/>
    <mergeCell ref="W12:AC12"/>
    <mergeCell ref="W4:AC4"/>
    <mergeCell ref="W5:AC5"/>
    <mergeCell ref="B8:K8"/>
    <mergeCell ref="B4:K4"/>
    <mergeCell ref="B5:K5"/>
    <mergeCell ref="B6:E6"/>
    <mergeCell ref="I6:K6"/>
    <mergeCell ref="B7:K7"/>
    <mergeCell ref="B16:K16"/>
    <mergeCell ref="C9:E9"/>
    <mergeCell ref="G9:H9"/>
    <mergeCell ref="I9:J9"/>
    <mergeCell ref="M9:U19"/>
    <mergeCell ref="B10:B11"/>
    <mergeCell ref="C10:E11"/>
    <mergeCell ref="F10:F11"/>
    <mergeCell ref="G10:J10"/>
    <mergeCell ref="G11:H11"/>
    <mergeCell ref="I11:J11"/>
    <mergeCell ref="C12:K12"/>
    <mergeCell ref="C13:K13"/>
    <mergeCell ref="C14:F14"/>
    <mergeCell ref="G14:K14"/>
    <mergeCell ref="B15:K15"/>
    <mergeCell ref="C17:K17"/>
    <mergeCell ref="C18:D18"/>
    <mergeCell ref="B20:K20"/>
    <mergeCell ref="B21:K21"/>
    <mergeCell ref="B22:C23"/>
    <mergeCell ref="D22:F23"/>
    <mergeCell ref="G22:I23"/>
    <mergeCell ref="J22:K23"/>
    <mergeCell ref="B31:C31"/>
    <mergeCell ref="D31:K31"/>
    <mergeCell ref="B24:C24"/>
    <mergeCell ref="D24:F24"/>
    <mergeCell ref="G24:I24"/>
    <mergeCell ref="J24:K24"/>
    <mergeCell ref="B25:C25"/>
    <mergeCell ref="D25:F25"/>
    <mergeCell ref="G25:I25"/>
    <mergeCell ref="J25:K25"/>
    <mergeCell ref="B26:K26"/>
    <mergeCell ref="B27:K27"/>
    <mergeCell ref="B28:K28"/>
    <mergeCell ref="B29:K29"/>
    <mergeCell ref="B30:K30"/>
    <mergeCell ref="B32:C32"/>
    <mergeCell ref="D32:F32"/>
    <mergeCell ref="H32:K32"/>
    <mergeCell ref="B33:C33"/>
    <mergeCell ref="D33:G33"/>
    <mergeCell ref="H33:K33"/>
    <mergeCell ref="B34:K34"/>
    <mergeCell ref="B35:C35"/>
    <mergeCell ref="D35:K35"/>
    <mergeCell ref="B36:C36"/>
    <mergeCell ref="D36:F36"/>
    <mergeCell ref="H36:K36"/>
    <mergeCell ref="H45:I45"/>
    <mergeCell ref="H46:I46"/>
    <mergeCell ref="H47:I47"/>
    <mergeCell ref="B48:K48"/>
    <mergeCell ref="B37:C37"/>
    <mergeCell ref="D37:G37"/>
    <mergeCell ref="H37:K37"/>
    <mergeCell ref="B40:K40"/>
    <mergeCell ref="B41:K41"/>
    <mergeCell ref="H44:I44"/>
  </mergeCells>
  <phoneticPr fontId="14" type="noConversion"/>
  <dataValidations count="2">
    <dataValidation type="list" allowBlank="1" showInputMessage="1" showErrorMessage="1" sqref="G11:H11 IT11:IU11 SP11:SQ11 ACL11:ACM11 AMH11:AMI11 AWD11:AWE11 BFZ11:BGA11 BPV11:BPW11 BZR11:BZS11 CJN11:CJO11 CTJ11:CTK11 DDF11:DDG11 DNB11:DNC11 DWX11:DWY11 EGT11:EGU11 EQP11:EQQ11 FAL11:FAM11 FKH11:FKI11 FUD11:FUE11 GDZ11:GEA11 GNV11:GNW11 GXR11:GXS11 HHN11:HHO11 HRJ11:HRK11 IBF11:IBG11 ILB11:ILC11 IUX11:IUY11 JET11:JEU11 JOP11:JOQ11 JYL11:JYM11 KIH11:KII11 KSD11:KSE11 LBZ11:LCA11 LLV11:LLW11 LVR11:LVS11 MFN11:MFO11 MPJ11:MPK11 MZF11:MZG11 NJB11:NJC11 NSX11:NSY11 OCT11:OCU11 OMP11:OMQ11 OWL11:OWM11 PGH11:PGI11 PQD11:PQE11 PZZ11:QAA11 QJV11:QJW11 QTR11:QTS11 RDN11:RDO11 RNJ11:RNK11 RXF11:RXG11 SHB11:SHC11 SQX11:SQY11 TAT11:TAU11 TKP11:TKQ11 TUL11:TUM11 UEH11:UEI11 UOD11:UOE11 UXZ11:UYA11 VHV11:VHW11 VRR11:VRS11 WBN11:WBO11 WLJ11:WLK11 WVF11:WVG11 G65547:H65547 IT65547:IU65547 SP65547:SQ65547 ACL65547:ACM65547 AMH65547:AMI65547 AWD65547:AWE65547 BFZ65547:BGA65547 BPV65547:BPW65547 BZR65547:BZS65547 CJN65547:CJO65547 CTJ65547:CTK65547 DDF65547:DDG65547 DNB65547:DNC65547 DWX65547:DWY65547 EGT65547:EGU65547 EQP65547:EQQ65547 FAL65547:FAM65547 FKH65547:FKI65547 FUD65547:FUE65547 GDZ65547:GEA65547 GNV65547:GNW65547 GXR65547:GXS65547 HHN65547:HHO65547 HRJ65547:HRK65547 IBF65547:IBG65547 ILB65547:ILC65547 IUX65547:IUY65547 JET65547:JEU65547 JOP65547:JOQ65547 JYL65547:JYM65547 KIH65547:KII65547 KSD65547:KSE65547 LBZ65547:LCA65547 LLV65547:LLW65547 LVR65547:LVS65547 MFN65547:MFO65547 MPJ65547:MPK65547 MZF65547:MZG65547 NJB65547:NJC65547 NSX65547:NSY65547 OCT65547:OCU65547 OMP65547:OMQ65547 OWL65547:OWM65547 PGH65547:PGI65547 PQD65547:PQE65547 PZZ65547:QAA65547 QJV65547:QJW65547 QTR65547:QTS65547 RDN65547:RDO65547 RNJ65547:RNK65547 RXF65547:RXG65547 SHB65547:SHC65547 SQX65547:SQY65547 TAT65547:TAU65547 TKP65547:TKQ65547 TUL65547:TUM65547 UEH65547:UEI65547 UOD65547:UOE65547 UXZ65547:UYA65547 VHV65547:VHW65547 VRR65547:VRS65547 WBN65547:WBO65547 WLJ65547:WLK65547 WVF65547:WVG65547 G131083:H131083 IT131083:IU131083 SP131083:SQ131083 ACL131083:ACM131083 AMH131083:AMI131083 AWD131083:AWE131083 BFZ131083:BGA131083 BPV131083:BPW131083 BZR131083:BZS131083 CJN131083:CJO131083 CTJ131083:CTK131083 DDF131083:DDG131083 DNB131083:DNC131083 DWX131083:DWY131083 EGT131083:EGU131083 EQP131083:EQQ131083 FAL131083:FAM131083 FKH131083:FKI131083 FUD131083:FUE131083 GDZ131083:GEA131083 GNV131083:GNW131083 GXR131083:GXS131083 HHN131083:HHO131083 HRJ131083:HRK131083 IBF131083:IBG131083 ILB131083:ILC131083 IUX131083:IUY131083 JET131083:JEU131083 JOP131083:JOQ131083 JYL131083:JYM131083 KIH131083:KII131083 KSD131083:KSE131083 LBZ131083:LCA131083 LLV131083:LLW131083 LVR131083:LVS131083 MFN131083:MFO131083 MPJ131083:MPK131083 MZF131083:MZG131083 NJB131083:NJC131083 NSX131083:NSY131083 OCT131083:OCU131083 OMP131083:OMQ131083 OWL131083:OWM131083 PGH131083:PGI131083 PQD131083:PQE131083 PZZ131083:QAA131083 QJV131083:QJW131083 QTR131083:QTS131083 RDN131083:RDO131083 RNJ131083:RNK131083 RXF131083:RXG131083 SHB131083:SHC131083 SQX131083:SQY131083 TAT131083:TAU131083 TKP131083:TKQ131083 TUL131083:TUM131083 UEH131083:UEI131083 UOD131083:UOE131083 UXZ131083:UYA131083 VHV131083:VHW131083 VRR131083:VRS131083 WBN131083:WBO131083 WLJ131083:WLK131083 WVF131083:WVG131083 G196619:H196619 IT196619:IU196619 SP196619:SQ196619 ACL196619:ACM196619 AMH196619:AMI196619 AWD196619:AWE196619 BFZ196619:BGA196619 BPV196619:BPW196619 BZR196619:BZS196619 CJN196619:CJO196619 CTJ196619:CTK196619 DDF196619:DDG196619 DNB196619:DNC196619 DWX196619:DWY196619 EGT196619:EGU196619 EQP196619:EQQ196619 FAL196619:FAM196619 FKH196619:FKI196619 FUD196619:FUE196619 GDZ196619:GEA196619 GNV196619:GNW196619 GXR196619:GXS196619 HHN196619:HHO196619 HRJ196619:HRK196619 IBF196619:IBG196619 ILB196619:ILC196619 IUX196619:IUY196619 JET196619:JEU196619 JOP196619:JOQ196619 JYL196619:JYM196619 KIH196619:KII196619 KSD196619:KSE196619 LBZ196619:LCA196619 LLV196619:LLW196619 LVR196619:LVS196619 MFN196619:MFO196619 MPJ196619:MPK196619 MZF196619:MZG196619 NJB196619:NJC196619 NSX196619:NSY196619 OCT196619:OCU196619 OMP196619:OMQ196619 OWL196619:OWM196619 PGH196619:PGI196619 PQD196619:PQE196619 PZZ196619:QAA196619 QJV196619:QJW196619 QTR196619:QTS196619 RDN196619:RDO196619 RNJ196619:RNK196619 RXF196619:RXG196619 SHB196619:SHC196619 SQX196619:SQY196619 TAT196619:TAU196619 TKP196619:TKQ196619 TUL196619:TUM196619 UEH196619:UEI196619 UOD196619:UOE196619 UXZ196619:UYA196619 VHV196619:VHW196619 VRR196619:VRS196619 WBN196619:WBO196619 WLJ196619:WLK196619 WVF196619:WVG196619 G262155:H262155 IT262155:IU262155 SP262155:SQ262155 ACL262155:ACM262155 AMH262155:AMI262155 AWD262155:AWE262155 BFZ262155:BGA262155 BPV262155:BPW262155 BZR262155:BZS262155 CJN262155:CJO262155 CTJ262155:CTK262155 DDF262155:DDG262155 DNB262155:DNC262155 DWX262155:DWY262155 EGT262155:EGU262155 EQP262155:EQQ262155 FAL262155:FAM262155 FKH262155:FKI262155 FUD262155:FUE262155 GDZ262155:GEA262155 GNV262155:GNW262155 GXR262155:GXS262155 HHN262155:HHO262155 HRJ262155:HRK262155 IBF262155:IBG262155 ILB262155:ILC262155 IUX262155:IUY262155 JET262155:JEU262155 JOP262155:JOQ262155 JYL262155:JYM262155 KIH262155:KII262155 KSD262155:KSE262155 LBZ262155:LCA262155 LLV262155:LLW262155 LVR262155:LVS262155 MFN262155:MFO262155 MPJ262155:MPK262155 MZF262155:MZG262155 NJB262155:NJC262155 NSX262155:NSY262155 OCT262155:OCU262155 OMP262155:OMQ262155 OWL262155:OWM262155 PGH262155:PGI262155 PQD262155:PQE262155 PZZ262155:QAA262155 QJV262155:QJW262155 QTR262155:QTS262155 RDN262155:RDO262155 RNJ262155:RNK262155 RXF262155:RXG262155 SHB262155:SHC262155 SQX262155:SQY262155 TAT262155:TAU262155 TKP262155:TKQ262155 TUL262155:TUM262155 UEH262155:UEI262155 UOD262155:UOE262155 UXZ262155:UYA262155 VHV262155:VHW262155 VRR262155:VRS262155 WBN262155:WBO262155 WLJ262155:WLK262155 WVF262155:WVG262155 G327691:H327691 IT327691:IU327691 SP327691:SQ327691 ACL327691:ACM327691 AMH327691:AMI327691 AWD327691:AWE327691 BFZ327691:BGA327691 BPV327691:BPW327691 BZR327691:BZS327691 CJN327691:CJO327691 CTJ327691:CTK327691 DDF327691:DDG327691 DNB327691:DNC327691 DWX327691:DWY327691 EGT327691:EGU327691 EQP327691:EQQ327691 FAL327691:FAM327691 FKH327691:FKI327691 FUD327691:FUE327691 GDZ327691:GEA327691 GNV327691:GNW327691 GXR327691:GXS327691 HHN327691:HHO327691 HRJ327691:HRK327691 IBF327691:IBG327691 ILB327691:ILC327691 IUX327691:IUY327691 JET327691:JEU327691 JOP327691:JOQ327691 JYL327691:JYM327691 KIH327691:KII327691 KSD327691:KSE327691 LBZ327691:LCA327691 LLV327691:LLW327691 LVR327691:LVS327691 MFN327691:MFO327691 MPJ327691:MPK327691 MZF327691:MZG327691 NJB327691:NJC327691 NSX327691:NSY327691 OCT327691:OCU327691 OMP327691:OMQ327691 OWL327691:OWM327691 PGH327691:PGI327691 PQD327691:PQE327691 PZZ327691:QAA327691 QJV327691:QJW327691 QTR327691:QTS327691 RDN327691:RDO327691 RNJ327691:RNK327691 RXF327691:RXG327691 SHB327691:SHC327691 SQX327691:SQY327691 TAT327691:TAU327691 TKP327691:TKQ327691 TUL327691:TUM327691 UEH327691:UEI327691 UOD327691:UOE327691 UXZ327691:UYA327691 VHV327691:VHW327691 VRR327691:VRS327691 WBN327691:WBO327691 WLJ327691:WLK327691 WVF327691:WVG327691 G393227:H393227 IT393227:IU393227 SP393227:SQ393227 ACL393227:ACM393227 AMH393227:AMI393227 AWD393227:AWE393227 BFZ393227:BGA393227 BPV393227:BPW393227 BZR393227:BZS393227 CJN393227:CJO393227 CTJ393227:CTK393227 DDF393227:DDG393227 DNB393227:DNC393227 DWX393227:DWY393227 EGT393227:EGU393227 EQP393227:EQQ393227 FAL393227:FAM393227 FKH393227:FKI393227 FUD393227:FUE393227 GDZ393227:GEA393227 GNV393227:GNW393227 GXR393227:GXS393227 HHN393227:HHO393227 HRJ393227:HRK393227 IBF393227:IBG393227 ILB393227:ILC393227 IUX393227:IUY393227 JET393227:JEU393227 JOP393227:JOQ393227 JYL393227:JYM393227 KIH393227:KII393227 KSD393227:KSE393227 LBZ393227:LCA393227 LLV393227:LLW393227 LVR393227:LVS393227 MFN393227:MFO393227 MPJ393227:MPK393227 MZF393227:MZG393227 NJB393227:NJC393227 NSX393227:NSY393227 OCT393227:OCU393227 OMP393227:OMQ393227 OWL393227:OWM393227 PGH393227:PGI393227 PQD393227:PQE393227 PZZ393227:QAA393227 QJV393227:QJW393227 QTR393227:QTS393227 RDN393227:RDO393227 RNJ393227:RNK393227 RXF393227:RXG393227 SHB393227:SHC393227 SQX393227:SQY393227 TAT393227:TAU393227 TKP393227:TKQ393227 TUL393227:TUM393227 UEH393227:UEI393227 UOD393227:UOE393227 UXZ393227:UYA393227 VHV393227:VHW393227 VRR393227:VRS393227 WBN393227:WBO393227 WLJ393227:WLK393227 WVF393227:WVG393227 G458763:H458763 IT458763:IU458763 SP458763:SQ458763 ACL458763:ACM458763 AMH458763:AMI458763 AWD458763:AWE458763 BFZ458763:BGA458763 BPV458763:BPW458763 BZR458763:BZS458763 CJN458763:CJO458763 CTJ458763:CTK458763 DDF458763:DDG458763 DNB458763:DNC458763 DWX458763:DWY458763 EGT458763:EGU458763 EQP458763:EQQ458763 FAL458763:FAM458763 FKH458763:FKI458763 FUD458763:FUE458763 GDZ458763:GEA458763 GNV458763:GNW458763 GXR458763:GXS458763 HHN458763:HHO458763 HRJ458763:HRK458763 IBF458763:IBG458763 ILB458763:ILC458763 IUX458763:IUY458763 JET458763:JEU458763 JOP458763:JOQ458763 JYL458763:JYM458763 KIH458763:KII458763 KSD458763:KSE458763 LBZ458763:LCA458763 LLV458763:LLW458763 LVR458763:LVS458763 MFN458763:MFO458763 MPJ458763:MPK458763 MZF458763:MZG458763 NJB458763:NJC458763 NSX458763:NSY458763 OCT458763:OCU458763 OMP458763:OMQ458763 OWL458763:OWM458763 PGH458763:PGI458763 PQD458763:PQE458763 PZZ458763:QAA458763 QJV458763:QJW458763 QTR458763:QTS458763 RDN458763:RDO458763 RNJ458763:RNK458763 RXF458763:RXG458763 SHB458763:SHC458763 SQX458763:SQY458763 TAT458763:TAU458763 TKP458763:TKQ458763 TUL458763:TUM458763 UEH458763:UEI458763 UOD458763:UOE458763 UXZ458763:UYA458763 VHV458763:VHW458763 VRR458763:VRS458763 WBN458763:WBO458763 WLJ458763:WLK458763 WVF458763:WVG458763 G524299:H524299 IT524299:IU524299 SP524299:SQ524299 ACL524299:ACM524299 AMH524299:AMI524299 AWD524299:AWE524299 BFZ524299:BGA524299 BPV524299:BPW524299 BZR524299:BZS524299 CJN524299:CJO524299 CTJ524299:CTK524299 DDF524299:DDG524299 DNB524299:DNC524299 DWX524299:DWY524299 EGT524299:EGU524299 EQP524299:EQQ524299 FAL524299:FAM524299 FKH524299:FKI524299 FUD524299:FUE524299 GDZ524299:GEA524299 GNV524299:GNW524299 GXR524299:GXS524299 HHN524299:HHO524299 HRJ524299:HRK524299 IBF524299:IBG524299 ILB524299:ILC524299 IUX524299:IUY524299 JET524299:JEU524299 JOP524299:JOQ524299 JYL524299:JYM524299 KIH524299:KII524299 KSD524299:KSE524299 LBZ524299:LCA524299 LLV524299:LLW524299 LVR524299:LVS524299 MFN524299:MFO524299 MPJ524299:MPK524299 MZF524299:MZG524299 NJB524299:NJC524299 NSX524299:NSY524299 OCT524299:OCU524299 OMP524299:OMQ524299 OWL524299:OWM524299 PGH524299:PGI524299 PQD524299:PQE524299 PZZ524299:QAA524299 QJV524299:QJW524299 QTR524299:QTS524299 RDN524299:RDO524299 RNJ524299:RNK524299 RXF524299:RXG524299 SHB524299:SHC524299 SQX524299:SQY524299 TAT524299:TAU524299 TKP524299:TKQ524299 TUL524299:TUM524299 UEH524299:UEI524299 UOD524299:UOE524299 UXZ524299:UYA524299 VHV524299:VHW524299 VRR524299:VRS524299 WBN524299:WBO524299 WLJ524299:WLK524299 WVF524299:WVG524299 G589835:H589835 IT589835:IU589835 SP589835:SQ589835 ACL589835:ACM589835 AMH589835:AMI589835 AWD589835:AWE589835 BFZ589835:BGA589835 BPV589835:BPW589835 BZR589835:BZS589835 CJN589835:CJO589835 CTJ589835:CTK589835 DDF589835:DDG589835 DNB589835:DNC589835 DWX589835:DWY589835 EGT589835:EGU589835 EQP589835:EQQ589835 FAL589835:FAM589835 FKH589835:FKI589835 FUD589835:FUE589835 GDZ589835:GEA589835 GNV589835:GNW589835 GXR589835:GXS589835 HHN589835:HHO589835 HRJ589835:HRK589835 IBF589835:IBG589835 ILB589835:ILC589835 IUX589835:IUY589835 JET589835:JEU589835 JOP589835:JOQ589835 JYL589835:JYM589835 KIH589835:KII589835 KSD589835:KSE589835 LBZ589835:LCA589835 LLV589835:LLW589835 LVR589835:LVS589835 MFN589835:MFO589835 MPJ589835:MPK589835 MZF589835:MZG589835 NJB589835:NJC589835 NSX589835:NSY589835 OCT589835:OCU589835 OMP589835:OMQ589835 OWL589835:OWM589835 PGH589835:PGI589835 PQD589835:PQE589835 PZZ589835:QAA589835 QJV589835:QJW589835 QTR589835:QTS589835 RDN589835:RDO589835 RNJ589835:RNK589835 RXF589835:RXG589835 SHB589835:SHC589835 SQX589835:SQY589835 TAT589835:TAU589835 TKP589835:TKQ589835 TUL589835:TUM589835 UEH589835:UEI589835 UOD589835:UOE589835 UXZ589835:UYA589835 VHV589835:VHW589835 VRR589835:VRS589835 WBN589835:WBO589835 WLJ589835:WLK589835 WVF589835:WVG589835 G655371:H655371 IT655371:IU655371 SP655371:SQ655371 ACL655371:ACM655371 AMH655371:AMI655371 AWD655371:AWE655371 BFZ655371:BGA655371 BPV655371:BPW655371 BZR655371:BZS655371 CJN655371:CJO655371 CTJ655371:CTK655371 DDF655371:DDG655371 DNB655371:DNC655371 DWX655371:DWY655371 EGT655371:EGU655371 EQP655371:EQQ655371 FAL655371:FAM655371 FKH655371:FKI655371 FUD655371:FUE655371 GDZ655371:GEA655371 GNV655371:GNW655371 GXR655371:GXS655371 HHN655371:HHO655371 HRJ655371:HRK655371 IBF655371:IBG655371 ILB655371:ILC655371 IUX655371:IUY655371 JET655371:JEU655371 JOP655371:JOQ655371 JYL655371:JYM655371 KIH655371:KII655371 KSD655371:KSE655371 LBZ655371:LCA655371 LLV655371:LLW655371 LVR655371:LVS655371 MFN655371:MFO655371 MPJ655371:MPK655371 MZF655371:MZG655371 NJB655371:NJC655371 NSX655371:NSY655371 OCT655371:OCU655371 OMP655371:OMQ655371 OWL655371:OWM655371 PGH655371:PGI655371 PQD655371:PQE655371 PZZ655371:QAA655371 QJV655371:QJW655371 QTR655371:QTS655371 RDN655371:RDO655371 RNJ655371:RNK655371 RXF655371:RXG655371 SHB655371:SHC655371 SQX655371:SQY655371 TAT655371:TAU655371 TKP655371:TKQ655371 TUL655371:TUM655371 UEH655371:UEI655371 UOD655371:UOE655371 UXZ655371:UYA655371 VHV655371:VHW655371 VRR655371:VRS655371 WBN655371:WBO655371 WLJ655371:WLK655371 WVF655371:WVG655371 G720907:H720907 IT720907:IU720907 SP720907:SQ720907 ACL720907:ACM720907 AMH720907:AMI720907 AWD720907:AWE720907 BFZ720907:BGA720907 BPV720907:BPW720907 BZR720907:BZS720907 CJN720907:CJO720907 CTJ720907:CTK720907 DDF720907:DDG720907 DNB720907:DNC720907 DWX720907:DWY720907 EGT720907:EGU720907 EQP720907:EQQ720907 FAL720907:FAM720907 FKH720907:FKI720907 FUD720907:FUE720907 GDZ720907:GEA720907 GNV720907:GNW720907 GXR720907:GXS720907 HHN720907:HHO720907 HRJ720907:HRK720907 IBF720907:IBG720907 ILB720907:ILC720907 IUX720907:IUY720907 JET720907:JEU720907 JOP720907:JOQ720907 JYL720907:JYM720907 KIH720907:KII720907 KSD720907:KSE720907 LBZ720907:LCA720907 LLV720907:LLW720907 LVR720907:LVS720907 MFN720907:MFO720907 MPJ720907:MPK720907 MZF720907:MZG720907 NJB720907:NJC720907 NSX720907:NSY720907 OCT720907:OCU720907 OMP720907:OMQ720907 OWL720907:OWM720907 PGH720907:PGI720907 PQD720907:PQE720907 PZZ720907:QAA720907 QJV720907:QJW720907 QTR720907:QTS720907 RDN720907:RDO720907 RNJ720907:RNK720907 RXF720907:RXG720907 SHB720907:SHC720907 SQX720907:SQY720907 TAT720907:TAU720907 TKP720907:TKQ720907 TUL720907:TUM720907 UEH720907:UEI720907 UOD720907:UOE720907 UXZ720907:UYA720907 VHV720907:VHW720907 VRR720907:VRS720907 WBN720907:WBO720907 WLJ720907:WLK720907 WVF720907:WVG720907 G786443:H786443 IT786443:IU786443 SP786443:SQ786443 ACL786443:ACM786443 AMH786443:AMI786443 AWD786443:AWE786443 BFZ786443:BGA786443 BPV786443:BPW786443 BZR786443:BZS786443 CJN786443:CJO786443 CTJ786443:CTK786443 DDF786443:DDG786443 DNB786443:DNC786443 DWX786443:DWY786443 EGT786443:EGU786443 EQP786443:EQQ786443 FAL786443:FAM786443 FKH786443:FKI786443 FUD786443:FUE786443 GDZ786443:GEA786443 GNV786443:GNW786443 GXR786443:GXS786443 HHN786443:HHO786443 HRJ786443:HRK786443 IBF786443:IBG786443 ILB786443:ILC786443 IUX786443:IUY786443 JET786443:JEU786443 JOP786443:JOQ786443 JYL786443:JYM786443 KIH786443:KII786443 KSD786443:KSE786443 LBZ786443:LCA786443 LLV786443:LLW786443 LVR786443:LVS786443 MFN786443:MFO786443 MPJ786443:MPK786443 MZF786443:MZG786443 NJB786443:NJC786443 NSX786443:NSY786443 OCT786443:OCU786443 OMP786443:OMQ786443 OWL786443:OWM786443 PGH786443:PGI786443 PQD786443:PQE786443 PZZ786443:QAA786443 QJV786443:QJW786443 QTR786443:QTS786443 RDN786443:RDO786443 RNJ786443:RNK786443 RXF786443:RXG786443 SHB786443:SHC786443 SQX786443:SQY786443 TAT786443:TAU786443 TKP786443:TKQ786443 TUL786443:TUM786443 UEH786443:UEI786443 UOD786443:UOE786443 UXZ786443:UYA786443 VHV786443:VHW786443 VRR786443:VRS786443 WBN786443:WBO786443 WLJ786443:WLK786443 WVF786443:WVG786443 G851979:H851979 IT851979:IU851979 SP851979:SQ851979 ACL851979:ACM851979 AMH851979:AMI851979 AWD851979:AWE851979 BFZ851979:BGA851979 BPV851979:BPW851979 BZR851979:BZS851979 CJN851979:CJO851979 CTJ851979:CTK851979 DDF851979:DDG851979 DNB851979:DNC851979 DWX851979:DWY851979 EGT851979:EGU851979 EQP851979:EQQ851979 FAL851979:FAM851979 FKH851979:FKI851979 FUD851979:FUE851979 GDZ851979:GEA851979 GNV851979:GNW851979 GXR851979:GXS851979 HHN851979:HHO851979 HRJ851979:HRK851979 IBF851979:IBG851979 ILB851979:ILC851979 IUX851979:IUY851979 JET851979:JEU851979 JOP851979:JOQ851979 JYL851979:JYM851979 KIH851979:KII851979 KSD851979:KSE851979 LBZ851979:LCA851979 LLV851979:LLW851979 LVR851979:LVS851979 MFN851979:MFO851979 MPJ851979:MPK851979 MZF851979:MZG851979 NJB851979:NJC851979 NSX851979:NSY851979 OCT851979:OCU851979 OMP851979:OMQ851979 OWL851979:OWM851979 PGH851979:PGI851979 PQD851979:PQE851979 PZZ851979:QAA851979 QJV851979:QJW851979 QTR851979:QTS851979 RDN851979:RDO851979 RNJ851979:RNK851979 RXF851979:RXG851979 SHB851979:SHC851979 SQX851979:SQY851979 TAT851979:TAU851979 TKP851979:TKQ851979 TUL851979:TUM851979 UEH851979:UEI851979 UOD851979:UOE851979 UXZ851979:UYA851979 VHV851979:VHW851979 VRR851979:VRS851979 WBN851979:WBO851979 WLJ851979:WLK851979 WVF851979:WVG851979 G917515:H917515 IT917515:IU917515 SP917515:SQ917515 ACL917515:ACM917515 AMH917515:AMI917515 AWD917515:AWE917515 BFZ917515:BGA917515 BPV917515:BPW917515 BZR917515:BZS917515 CJN917515:CJO917515 CTJ917515:CTK917515 DDF917515:DDG917515 DNB917515:DNC917515 DWX917515:DWY917515 EGT917515:EGU917515 EQP917515:EQQ917515 FAL917515:FAM917515 FKH917515:FKI917515 FUD917515:FUE917515 GDZ917515:GEA917515 GNV917515:GNW917515 GXR917515:GXS917515 HHN917515:HHO917515 HRJ917515:HRK917515 IBF917515:IBG917515 ILB917515:ILC917515 IUX917515:IUY917515 JET917515:JEU917515 JOP917515:JOQ917515 JYL917515:JYM917515 KIH917515:KII917515 KSD917515:KSE917515 LBZ917515:LCA917515 LLV917515:LLW917515 LVR917515:LVS917515 MFN917515:MFO917515 MPJ917515:MPK917515 MZF917515:MZG917515 NJB917515:NJC917515 NSX917515:NSY917515 OCT917515:OCU917515 OMP917515:OMQ917515 OWL917515:OWM917515 PGH917515:PGI917515 PQD917515:PQE917515 PZZ917515:QAA917515 QJV917515:QJW917515 QTR917515:QTS917515 RDN917515:RDO917515 RNJ917515:RNK917515 RXF917515:RXG917515 SHB917515:SHC917515 SQX917515:SQY917515 TAT917515:TAU917515 TKP917515:TKQ917515 TUL917515:TUM917515 UEH917515:UEI917515 UOD917515:UOE917515 UXZ917515:UYA917515 VHV917515:VHW917515 VRR917515:VRS917515 WBN917515:WBO917515 WLJ917515:WLK917515 WVF917515:WVG917515 G983051:H983051 IT983051:IU983051 SP983051:SQ983051 ACL983051:ACM983051 AMH983051:AMI983051 AWD983051:AWE983051 BFZ983051:BGA983051 BPV983051:BPW983051 BZR983051:BZS983051 CJN983051:CJO983051 CTJ983051:CTK983051 DDF983051:DDG983051 DNB983051:DNC983051 DWX983051:DWY983051 EGT983051:EGU983051 EQP983051:EQQ983051 FAL983051:FAM983051 FKH983051:FKI983051 FUD983051:FUE983051 GDZ983051:GEA983051 GNV983051:GNW983051 GXR983051:GXS983051 HHN983051:HHO983051 HRJ983051:HRK983051 IBF983051:IBG983051 ILB983051:ILC983051 IUX983051:IUY983051 JET983051:JEU983051 JOP983051:JOQ983051 JYL983051:JYM983051 KIH983051:KII983051 KSD983051:KSE983051 LBZ983051:LCA983051 LLV983051:LLW983051 LVR983051:LVS983051 MFN983051:MFO983051 MPJ983051:MPK983051 MZF983051:MZG983051 NJB983051:NJC983051 NSX983051:NSY983051 OCT983051:OCU983051 OMP983051:OMQ983051 OWL983051:OWM983051 PGH983051:PGI983051 PQD983051:PQE983051 PZZ983051:QAA983051 QJV983051:QJW983051 QTR983051:QTS983051 RDN983051:RDO983051 RNJ983051:RNK983051 RXF983051:RXG983051 SHB983051:SHC983051 SQX983051:SQY983051 TAT983051:TAU983051 TKP983051:TKQ983051 TUL983051:TUM983051 UEH983051:UEI983051 UOD983051:UOE983051 UXZ983051:UYA983051 VHV983051:VHW983051 VRR983051:VRS983051 WBN983051:WBO983051 WLJ983051:WLK983051 WVF983051:WVG983051">
      <formula1>"박사, 석사, 학사"</formula1>
    </dataValidation>
    <dataValidation type="list" allowBlank="1" showInputMessage="1" showErrorMessage="1" sqref="I11:J11 IV11:IW11 SR11:SS11 ACN11:ACO11 AMJ11:AMK11 AWF11:AWG11 BGB11:BGC11 BPX11:BPY11 BZT11:BZU11 CJP11:CJQ11 CTL11:CTM11 DDH11:DDI11 DND11:DNE11 DWZ11:DXA11 EGV11:EGW11 EQR11:EQS11 FAN11:FAO11 FKJ11:FKK11 FUF11:FUG11 GEB11:GEC11 GNX11:GNY11 GXT11:GXU11 HHP11:HHQ11 HRL11:HRM11 IBH11:IBI11 ILD11:ILE11 IUZ11:IVA11 JEV11:JEW11 JOR11:JOS11 JYN11:JYO11 KIJ11:KIK11 KSF11:KSG11 LCB11:LCC11 LLX11:LLY11 LVT11:LVU11 MFP11:MFQ11 MPL11:MPM11 MZH11:MZI11 NJD11:NJE11 NSZ11:NTA11 OCV11:OCW11 OMR11:OMS11 OWN11:OWO11 PGJ11:PGK11 PQF11:PQG11 QAB11:QAC11 QJX11:QJY11 QTT11:QTU11 RDP11:RDQ11 RNL11:RNM11 RXH11:RXI11 SHD11:SHE11 SQZ11:SRA11 TAV11:TAW11 TKR11:TKS11 TUN11:TUO11 UEJ11:UEK11 UOF11:UOG11 UYB11:UYC11 VHX11:VHY11 VRT11:VRU11 WBP11:WBQ11 WLL11:WLM11 WVH11:WVI11 I65547:J65547 IV65547:IW65547 SR65547:SS65547 ACN65547:ACO65547 AMJ65547:AMK65547 AWF65547:AWG65547 BGB65547:BGC65547 BPX65547:BPY65547 BZT65547:BZU65547 CJP65547:CJQ65547 CTL65547:CTM65547 DDH65547:DDI65547 DND65547:DNE65547 DWZ65547:DXA65547 EGV65547:EGW65547 EQR65547:EQS65547 FAN65547:FAO65547 FKJ65547:FKK65547 FUF65547:FUG65547 GEB65547:GEC65547 GNX65547:GNY65547 GXT65547:GXU65547 HHP65547:HHQ65547 HRL65547:HRM65547 IBH65547:IBI65547 ILD65547:ILE65547 IUZ65547:IVA65547 JEV65547:JEW65547 JOR65547:JOS65547 JYN65547:JYO65547 KIJ65547:KIK65547 KSF65547:KSG65547 LCB65547:LCC65547 LLX65547:LLY65547 LVT65547:LVU65547 MFP65547:MFQ65547 MPL65547:MPM65547 MZH65547:MZI65547 NJD65547:NJE65547 NSZ65547:NTA65547 OCV65547:OCW65547 OMR65547:OMS65547 OWN65547:OWO65547 PGJ65547:PGK65547 PQF65547:PQG65547 QAB65547:QAC65547 QJX65547:QJY65547 QTT65547:QTU65547 RDP65547:RDQ65547 RNL65547:RNM65547 RXH65547:RXI65547 SHD65547:SHE65547 SQZ65547:SRA65547 TAV65547:TAW65547 TKR65547:TKS65547 TUN65547:TUO65547 UEJ65547:UEK65547 UOF65547:UOG65547 UYB65547:UYC65547 VHX65547:VHY65547 VRT65547:VRU65547 WBP65547:WBQ65547 WLL65547:WLM65547 WVH65547:WVI65547 I131083:J131083 IV131083:IW131083 SR131083:SS131083 ACN131083:ACO131083 AMJ131083:AMK131083 AWF131083:AWG131083 BGB131083:BGC131083 BPX131083:BPY131083 BZT131083:BZU131083 CJP131083:CJQ131083 CTL131083:CTM131083 DDH131083:DDI131083 DND131083:DNE131083 DWZ131083:DXA131083 EGV131083:EGW131083 EQR131083:EQS131083 FAN131083:FAO131083 FKJ131083:FKK131083 FUF131083:FUG131083 GEB131083:GEC131083 GNX131083:GNY131083 GXT131083:GXU131083 HHP131083:HHQ131083 HRL131083:HRM131083 IBH131083:IBI131083 ILD131083:ILE131083 IUZ131083:IVA131083 JEV131083:JEW131083 JOR131083:JOS131083 JYN131083:JYO131083 KIJ131083:KIK131083 KSF131083:KSG131083 LCB131083:LCC131083 LLX131083:LLY131083 LVT131083:LVU131083 MFP131083:MFQ131083 MPL131083:MPM131083 MZH131083:MZI131083 NJD131083:NJE131083 NSZ131083:NTA131083 OCV131083:OCW131083 OMR131083:OMS131083 OWN131083:OWO131083 PGJ131083:PGK131083 PQF131083:PQG131083 QAB131083:QAC131083 QJX131083:QJY131083 QTT131083:QTU131083 RDP131083:RDQ131083 RNL131083:RNM131083 RXH131083:RXI131083 SHD131083:SHE131083 SQZ131083:SRA131083 TAV131083:TAW131083 TKR131083:TKS131083 TUN131083:TUO131083 UEJ131083:UEK131083 UOF131083:UOG131083 UYB131083:UYC131083 VHX131083:VHY131083 VRT131083:VRU131083 WBP131083:WBQ131083 WLL131083:WLM131083 WVH131083:WVI131083 I196619:J196619 IV196619:IW196619 SR196619:SS196619 ACN196619:ACO196619 AMJ196619:AMK196619 AWF196619:AWG196619 BGB196619:BGC196619 BPX196619:BPY196619 BZT196619:BZU196619 CJP196619:CJQ196619 CTL196619:CTM196619 DDH196619:DDI196619 DND196619:DNE196619 DWZ196619:DXA196619 EGV196619:EGW196619 EQR196619:EQS196619 FAN196619:FAO196619 FKJ196619:FKK196619 FUF196619:FUG196619 GEB196619:GEC196619 GNX196619:GNY196619 GXT196619:GXU196619 HHP196619:HHQ196619 HRL196619:HRM196619 IBH196619:IBI196619 ILD196619:ILE196619 IUZ196619:IVA196619 JEV196619:JEW196619 JOR196619:JOS196619 JYN196619:JYO196619 KIJ196619:KIK196619 KSF196619:KSG196619 LCB196619:LCC196619 LLX196619:LLY196619 LVT196619:LVU196619 MFP196619:MFQ196619 MPL196619:MPM196619 MZH196619:MZI196619 NJD196619:NJE196619 NSZ196619:NTA196619 OCV196619:OCW196619 OMR196619:OMS196619 OWN196619:OWO196619 PGJ196619:PGK196619 PQF196619:PQG196619 QAB196619:QAC196619 QJX196619:QJY196619 QTT196619:QTU196619 RDP196619:RDQ196619 RNL196619:RNM196619 RXH196619:RXI196619 SHD196619:SHE196619 SQZ196619:SRA196619 TAV196619:TAW196619 TKR196619:TKS196619 TUN196619:TUO196619 UEJ196619:UEK196619 UOF196619:UOG196619 UYB196619:UYC196619 VHX196619:VHY196619 VRT196619:VRU196619 WBP196619:WBQ196619 WLL196619:WLM196619 WVH196619:WVI196619 I262155:J262155 IV262155:IW262155 SR262155:SS262155 ACN262155:ACO262155 AMJ262155:AMK262155 AWF262155:AWG262155 BGB262155:BGC262155 BPX262155:BPY262155 BZT262155:BZU262155 CJP262155:CJQ262155 CTL262155:CTM262155 DDH262155:DDI262155 DND262155:DNE262155 DWZ262155:DXA262155 EGV262155:EGW262155 EQR262155:EQS262155 FAN262155:FAO262155 FKJ262155:FKK262155 FUF262155:FUG262155 GEB262155:GEC262155 GNX262155:GNY262155 GXT262155:GXU262155 HHP262155:HHQ262155 HRL262155:HRM262155 IBH262155:IBI262155 ILD262155:ILE262155 IUZ262155:IVA262155 JEV262155:JEW262155 JOR262155:JOS262155 JYN262155:JYO262155 KIJ262155:KIK262155 KSF262155:KSG262155 LCB262155:LCC262155 LLX262155:LLY262155 LVT262155:LVU262155 MFP262155:MFQ262155 MPL262155:MPM262155 MZH262155:MZI262155 NJD262155:NJE262155 NSZ262155:NTA262155 OCV262155:OCW262155 OMR262155:OMS262155 OWN262155:OWO262155 PGJ262155:PGK262155 PQF262155:PQG262155 QAB262155:QAC262155 QJX262155:QJY262155 QTT262155:QTU262155 RDP262155:RDQ262155 RNL262155:RNM262155 RXH262155:RXI262155 SHD262155:SHE262155 SQZ262155:SRA262155 TAV262155:TAW262155 TKR262155:TKS262155 TUN262155:TUO262155 UEJ262155:UEK262155 UOF262155:UOG262155 UYB262155:UYC262155 VHX262155:VHY262155 VRT262155:VRU262155 WBP262155:WBQ262155 WLL262155:WLM262155 WVH262155:WVI262155 I327691:J327691 IV327691:IW327691 SR327691:SS327691 ACN327691:ACO327691 AMJ327691:AMK327691 AWF327691:AWG327691 BGB327691:BGC327691 BPX327691:BPY327691 BZT327691:BZU327691 CJP327691:CJQ327691 CTL327691:CTM327691 DDH327691:DDI327691 DND327691:DNE327691 DWZ327691:DXA327691 EGV327691:EGW327691 EQR327691:EQS327691 FAN327691:FAO327691 FKJ327691:FKK327691 FUF327691:FUG327691 GEB327691:GEC327691 GNX327691:GNY327691 GXT327691:GXU327691 HHP327691:HHQ327691 HRL327691:HRM327691 IBH327691:IBI327691 ILD327691:ILE327691 IUZ327691:IVA327691 JEV327691:JEW327691 JOR327691:JOS327691 JYN327691:JYO327691 KIJ327691:KIK327691 KSF327691:KSG327691 LCB327691:LCC327691 LLX327691:LLY327691 LVT327691:LVU327691 MFP327691:MFQ327691 MPL327691:MPM327691 MZH327691:MZI327691 NJD327691:NJE327691 NSZ327691:NTA327691 OCV327691:OCW327691 OMR327691:OMS327691 OWN327691:OWO327691 PGJ327691:PGK327691 PQF327691:PQG327691 QAB327691:QAC327691 QJX327691:QJY327691 QTT327691:QTU327691 RDP327691:RDQ327691 RNL327691:RNM327691 RXH327691:RXI327691 SHD327691:SHE327691 SQZ327691:SRA327691 TAV327691:TAW327691 TKR327691:TKS327691 TUN327691:TUO327691 UEJ327691:UEK327691 UOF327691:UOG327691 UYB327691:UYC327691 VHX327691:VHY327691 VRT327691:VRU327691 WBP327691:WBQ327691 WLL327691:WLM327691 WVH327691:WVI327691 I393227:J393227 IV393227:IW393227 SR393227:SS393227 ACN393227:ACO393227 AMJ393227:AMK393227 AWF393227:AWG393227 BGB393227:BGC393227 BPX393227:BPY393227 BZT393227:BZU393227 CJP393227:CJQ393227 CTL393227:CTM393227 DDH393227:DDI393227 DND393227:DNE393227 DWZ393227:DXA393227 EGV393227:EGW393227 EQR393227:EQS393227 FAN393227:FAO393227 FKJ393227:FKK393227 FUF393227:FUG393227 GEB393227:GEC393227 GNX393227:GNY393227 GXT393227:GXU393227 HHP393227:HHQ393227 HRL393227:HRM393227 IBH393227:IBI393227 ILD393227:ILE393227 IUZ393227:IVA393227 JEV393227:JEW393227 JOR393227:JOS393227 JYN393227:JYO393227 KIJ393227:KIK393227 KSF393227:KSG393227 LCB393227:LCC393227 LLX393227:LLY393227 LVT393227:LVU393227 MFP393227:MFQ393227 MPL393227:MPM393227 MZH393227:MZI393227 NJD393227:NJE393227 NSZ393227:NTA393227 OCV393227:OCW393227 OMR393227:OMS393227 OWN393227:OWO393227 PGJ393227:PGK393227 PQF393227:PQG393227 QAB393227:QAC393227 QJX393227:QJY393227 QTT393227:QTU393227 RDP393227:RDQ393227 RNL393227:RNM393227 RXH393227:RXI393227 SHD393227:SHE393227 SQZ393227:SRA393227 TAV393227:TAW393227 TKR393227:TKS393227 TUN393227:TUO393227 UEJ393227:UEK393227 UOF393227:UOG393227 UYB393227:UYC393227 VHX393227:VHY393227 VRT393227:VRU393227 WBP393227:WBQ393227 WLL393227:WLM393227 WVH393227:WVI393227 I458763:J458763 IV458763:IW458763 SR458763:SS458763 ACN458763:ACO458763 AMJ458763:AMK458763 AWF458763:AWG458763 BGB458763:BGC458763 BPX458763:BPY458763 BZT458763:BZU458763 CJP458763:CJQ458763 CTL458763:CTM458763 DDH458763:DDI458763 DND458763:DNE458763 DWZ458763:DXA458763 EGV458763:EGW458763 EQR458763:EQS458763 FAN458763:FAO458763 FKJ458763:FKK458763 FUF458763:FUG458763 GEB458763:GEC458763 GNX458763:GNY458763 GXT458763:GXU458763 HHP458763:HHQ458763 HRL458763:HRM458763 IBH458763:IBI458763 ILD458763:ILE458763 IUZ458763:IVA458763 JEV458763:JEW458763 JOR458763:JOS458763 JYN458763:JYO458763 KIJ458763:KIK458763 KSF458763:KSG458763 LCB458763:LCC458763 LLX458763:LLY458763 LVT458763:LVU458763 MFP458763:MFQ458763 MPL458763:MPM458763 MZH458763:MZI458763 NJD458763:NJE458763 NSZ458763:NTA458763 OCV458763:OCW458763 OMR458763:OMS458763 OWN458763:OWO458763 PGJ458763:PGK458763 PQF458763:PQG458763 QAB458763:QAC458763 QJX458763:QJY458763 QTT458763:QTU458763 RDP458763:RDQ458763 RNL458763:RNM458763 RXH458763:RXI458763 SHD458763:SHE458763 SQZ458763:SRA458763 TAV458763:TAW458763 TKR458763:TKS458763 TUN458763:TUO458763 UEJ458763:UEK458763 UOF458763:UOG458763 UYB458763:UYC458763 VHX458763:VHY458763 VRT458763:VRU458763 WBP458763:WBQ458763 WLL458763:WLM458763 WVH458763:WVI458763 I524299:J524299 IV524299:IW524299 SR524299:SS524299 ACN524299:ACO524299 AMJ524299:AMK524299 AWF524299:AWG524299 BGB524299:BGC524299 BPX524299:BPY524299 BZT524299:BZU524299 CJP524299:CJQ524299 CTL524299:CTM524299 DDH524299:DDI524299 DND524299:DNE524299 DWZ524299:DXA524299 EGV524299:EGW524299 EQR524299:EQS524299 FAN524299:FAO524299 FKJ524299:FKK524299 FUF524299:FUG524299 GEB524299:GEC524299 GNX524299:GNY524299 GXT524299:GXU524299 HHP524299:HHQ524299 HRL524299:HRM524299 IBH524299:IBI524299 ILD524299:ILE524299 IUZ524299:IVA524299 JEV524299:JEW524299 JOR524299:JOS524299 JYN524299:JYO524299 KIJ524299:KIK524299 KSF524299:KSG524299 LCB524299:LCC524299 LLX524299:LLY524299 LVT524299:LVU524299 MFP524299:MFQ524299 MPL524299:MPM524299 MZH524299:MZI524299 NJD524299:NJE524299 NSZ524299:NTA524299 OCV524299:OCW524299 OMR524299:OMS524299 OWN524299:OWO524299 PGJ524299:PGK524299 PQF524299:PQG524299 QAB524299:QAC524299 QJX524299:QJY524299 QTT524299:QTU524299 RDP524299:RDQ524299 RNL524299:RNM524299 RXH524299:RXI524299 SHD524299:SHE524299 SQZ524299:SRA524299 TAV524299:TAW524299 TKR524299:TKS524299 TUN524299:TUO524299 UEJ524299:UEK524299 UOF524299:UOG524299 UYB524299:UYC524299 VHX524299:VHY524299 VRT524299:VRU524299 WBP524299:WBQ524299 WLL524299:WLM524299 WVH524299:WVI524299 I589835:J589835 IV589835:IW589835 SR589835:SS589835 ACN589835:ACO589835 AMJ589835:AMK589835 AWF589835:AWG589835 BGB589835:BGC589835 BPX589835:BPY589835 BZT589835:BZU589835 CJP589835:CJQ589835 CTL589835:CTM589835 DDH589835:DDI589835 DND589835:DNE589835 DWZ589835:DXA589835 EGV589835:EGW589835 EQR589835:EQS589835 FAN589835:FAO589835 FKJ589835:FKK589835 FUF589835:FUG589835 GEB589835:GEC589835 GNX589835:GNY589835 GXT589835:GXU589835 HHP589835:HHQ589835 HRL589835:HRM589835 IBH589835:IBI589835 ILD589835:ILE589835 IUZ589835:IVA589835 JEV589835:JEW589835 JOR589835:JOS589835 JYN589835:JYO589835 KIJ589835:KIK589835 KSF589835:KSG589835 LCB589835:LCC589835 LLX589835:LLY589835 LVT589835:LVU589835 MFP589835:MFQ589835 MPL589835:MPM589835 MZH589835:MZI589835 NJD589835:NJE589835 NSZ589835:NTA589835 OCV589835:OCW589835 OMR589835:OMS589835 OWN589835:OWO589835 PGJ589835:PGK589835 PQF589835:PQG589835 QAB589835:QAC589835 QJX589835:QJY589835 QTT589835:QTU589835 RDP589835:RDQ589835 RNL589835:RNM589835 RXH589835:RXI589835 SHD589835:SHE589835 SQZ589835:SRA589835 TAV589835:TAW589835 TKR589835:TKS589835 TUN589835:TUO589835 UEJ589835:UEK589835 UOF589835:UOG589835 UYB589835:UYC589835 VHX589835:VHY589835 VRT589835:VRU589835 WBP589835:WBQ589835 WLL589835:WLM589835 WVH589835:WVI589835 I655371:J655371 IV655371:IW655371 SR655371:SS655371 ACN655371:ACO655371 AMJ655371:AMK655371 AWF655371:AWG655371 BGB655371:BGC655371 BPX655371:BPY655371 BZT655371:BZU655371 CJP655371:CJQ655371 CTL655371:CTM655371 DDH655371:DDI655371 DND655371:DNE655371 DWZ655371:DXA655371 EGV655371:EGW655371 EQR655371:EQS655371 FAN655371:FAO655371 FKJ655371:FKK655371 FUF655371:FUG655371 GEB655371:GEC655371 GNX655371:GNY655371 GXT655371:GXU655371 HHP655371:HHQ655371 HRL655371:HRM655371 IBH655371:IBI655371 ILD655371:ILE655371 IUZ655371:IVA655371 JEV655371:JEW655371 JOR655371:JOS655371 JYN655371:JYO655371 KIJ655371:KIK655371 KSF655371:KSG655371 LCB655371:LCC655371 LLX655371:LLY655371 LVT655371:LVU655371 MFP655371:MFQ655371 MPL655371:MPM655371 MZH655371:MZI655371 NJD655371:NJE655371 NSZ655371:NTA655371 OCV655371:OCW655371 OMR655371:OMS655371 OWN655371:OWO655371 PGJ655371:PGK655371 PQF655371:PQG655371 QAB655371:QAC655371 QJX655371:QJY655371 QTT655371:QTU655371 RDP655371:RDQ655371 RNL655371:RNM655371 RXH655371:RXI655371 SHD655371:SHE655371 SQZ655371:SRA655371 TAV655371:TAW655371 TKR655371:TKS655371 TUN655371:TUO655371 UEJ655371:UEK655371 UOF655371:UOG655371 UYB655371:UYC655371 VHX655371:VHY655371 VRT655371:VRU655371 WBP655371:WBQ655371 WLL655371:WLM655371 WVH655371:WVI655371 I720907:J720907 IV720907:IW720907 SR720907:SS720907 ACN720907:ACO720907 AMJ720907:AMK720907 AWF720907:AWG720907 BGB720907:BGC720907 BPX720907:BPY720907 BZT720907:BZU720907 CJP720907:CJQ720907 CTL720907:CTM720907 DDH720907:DDI720907 DND720907:DNE720907 DWZ720907:DXA720907 EGV720907:EGW720907 EQR720907:EQS720907 FAN720907:FAO720907 FKJ720907:FKK720907 FUF720907:FUG720907 GEB720907:GEC720907 GNX720907:GNY720907 GXT720907:GXU720907 HHP720907:HHQ720907 HRL720907:HRM720907 IBH720907:IBI720907 ILD720907:ILE720907 IUZ720907:IVA720907 JEV720907:JEW720907 JOR720907:JOS720907 JYN720907:JYO720907 KIJ720907:KIK720907 KSF720907:KSG720907 LCB720907:LCC720907 LLX720907:LLY720907 LVT720907:LVU720907 MFP720907:MFQ720907 MPL720907:MPM720907 MZH720907:MZI720907 NJD720907:NJE720907 NSZ720907:NTA720907 OCV720907:OCW720907 OMR720907:OMS720907 OWN720907:OWO720907 PGJ720907:PGK720907 PQF720907:PQG720907 QAB720907:QAC720907 QJX720907:QJY720907 QTT720907:QTU720907 RDP720907:RDQ720907 RNL720907:RNM720907 RXH720907:RXI720907 SHD720907:SHE720907 SQZ720907:SRA720907 TAV720907:TAW720907 TKR720907:TKS720907 TUN720907:TUO720907 UEJ720907:UEK720907 UOF720907:UOG720907 UYB720907:UYC720907 VHX720907:VHY720907 VRT720907:VRU720907 WBP720907:WBQ720907 WLL720907:WLM720907 WVH720907:WVI720907 I786443:J786443 IV786443:IW786443 SR786443:SS786443 ACN786443:ACO786443 AMJ786443:AMK786443 AWF786443:AWG786443 BGB786443:BGC786443 BPX786443:BPY786443 BZT786443:BZU786443 CJP786443:CJQ786443 CTL786443:CTM786443 DDH786443:DDI786443 DND786443:DNE786443 DWZ786443:DXA786443 EGV786443:EGW786443 EQR786443:EQS786443 FAN786443:FAO786443 FKJ786443:FKK786443 FUF786443:FUG786443 GEB786443:GEC786443 GNX786443:GNY786443 GXT786443:GXU786443 HHP786443:HHQ786443 HRL786443:HRM786443 IBH786443:IBI786443 ILD786443:ILE786443 IUZ786443:IVA786443 JEV786443:JEW786443 JOR786443:JOS786443 JYN786443:JYO786443 KIJ786443:KIK786443 KSF786443:KSG786443 LCB786443:LCC786443 LLX786443:LLY786443 LVT786443:LVU786443 MFP786443:MFQ786443 MPL786443:MPM786443 MZH786443:MZI786443 NJD786443:NJE786443 NSZ786443:NTA786443 OCV786443:OCW786443 OMR786443:OMS786443 OWN786443:OWO786443 PGJ786443:PGK786443 PQF786443:PQG786443 QAB786443:QAC786443 QJX786443:QJY786443 QTT786443:QTU786443 RDP786443:RDQ786443 RNL786443:RNM786443 RXH786443:RXI786443 SHD786443:SHE786443 SQZ786443:SRA786443 TAV786443:TAW786443 TKR786443:TKS786443 TUN786443:TUO786443 UEJ786443:UEK786443 UOF786443:UOG786443 UYB786443:UYC786443 VHX786443:VHY786443 VRT786443:VRU786443 WBP786443:WBQ786443 WLL786443:WLM786443 WVH786443:WVI786443 I851979:J851979 IV851979:IW851979 SR851979:SS851979 ACN851979:ACO851979 AMJ851979:AMK851979 AWF851979:AWG851979 BGB851979:BGC851979 BPX851979:BPY851979 BZT851979:BZU851979 CJP851979:CJQ851979 CTL851979:CTM851979 DDH851979:DDI851979 DND851979:DNE851979 DWZ851979:DXA851979 EGV851979:EGW851979 EQR851979:EQS851979 FAN851979:FAO851979 FKJ851979:FKK851979 FUF851979:FUG851979 GEB851979:GEC851979 GNX851979:GNY851979 GXT851979:GXU851979 HHP851979:HHQ851979 HRL851979:HRM851979 IBH851979:IBI851979 ILD851979:ILE851979 IUZ851979:IVA851979 JEV851979:JEW851979 JOR851979:JOS851979 JYN851979:JYO851979 KIJ851979:KIK851979 KSF851979:KSG851979 LCB851979:LCC851979 LLX851979:LLY851979 LVT851979:LVU851979 MFP851979:MFQ851979 MPL851979:MPM851979 MZH851979:MZI851979 NJD851979:NJE851979 NSZ851979:NTA851979 OCV851979:OCW851979 OMR851979:OMS851979 OWN851979:OWO851979 PGJ851979:PGK851979 PQF851979:PQG851979 QAB851979:QAC851979 QJX851979:QJY851979 QTT851979:QTU851979 RDP851979:RDQ851979 RNL851979:RNM851979 RXH851979:RXI851979 SHD851979:SHE851979 SQZ851979:SRA851979 TAV851979:TAW851979 TKR851979:TKS851979 TUN851979:TUO851979 UEJ851979:UEK851979 UOF851979:UOG851979 UYB851979:UYC851979 VHX851979:VHY851979 VRT851979:VRU851979 WBP851979:WBQ851979 WLL851979:WLM851979 WVH851979:WVI851979 I917515:J917515 IV917515:IW917515 SR917515:SS917515 ACN917515:ACO917515 AMJ917515:AMK917515 AWF917515:AWG917515 BGB917515:BGC917515 BPX917515:BPY917515 BZT917515:BZU917515 CJP917515:CJQ917515 CTL917515:CTM917515 DDH917515:DDI917515 DND917515:DNE917515 DWZ917515:DXA917515 EGV917515:EGW917515 EQR917515:EQS917515 FAN917515:FAO917515 FKJ917515:FKK917515 FUF917515:FUG917515 GEB917515:GEC917515 GNX917515:GNY917515 GXT917515:GXU917515 HHP917515:HHQ917515 HRL917515:HRM917515 IBH917515:IBI917515 ILD917515:ILE917515 IUZ917515:IVA917515 JEV917515:JEW917515 JOR917515:JOS917515 JYN917515:JYO917515 KIJ917515:KIK917515 KSF917515:KSG917515 LCB917515:LCC917515 LLX917515:LLY917515 LVT917515:LVU917515 MFP917515:MFQ917515 MPL917515:MPM917515 MZH917515:MZI917515 NJD917515:NJE917515 NSZ917515:NTA917515 OCV917515:OCW917515 OMR917515:OMS917515 OWN917515:OWO917515 PGJ917515:PGK917515 PQF917515:PQG917515 QAB917515:QAC917515 QJX917515:QJY917515 QTT917515:QTU917515 RDP917515:RDQ917515 RNL917515:RNM917515 RXH917515:RXI917515 SHD917515:SHE917515 SQZ917515:SRA917515 TAV917515:TAW917515 TKR917515:TKS917515 TUN917515:TUO917515 UEJ917515:UEK917515 UOF917515:UOG917515 UYB917515:UYC917515 VHX917515:VHY917515 VRT917515:VRU917515 WBP917515:WBQ917515 WLL917515:WLM917515 WVH917515:WVI917515 I983051:J983051 IV983051:IW983051 SR983051:SS983051 ACN983051:ACO983051 AMJ983051:AMK983051 AWF983051:AWG983051 BGB983051:BGC983051 BPX983051:BPY983051 BZT983051:BZU983051 CJP983051:CJQ983051 CTL983051:CTM983051 DDH983051:DDI983051 DND983051:DNE983051 DWZ983051:DXA983051 EGV983051:EGW983051 EQR983051:EQS983051 FAN983051:FAO983051 FKJ983051:FKK983051 FUF983051:FUG983051 GEB983051:GEC983051 GNX983051:GNY983051 GXT983051:GXU983051 HHP983051:HHQ983051 HRL983051:HRM983051 IBH983051:IBI983051 ILD983051:ILE983051 IUZ983051:IVA983051 JEV983051:JEW983051 JOR983051:JOS983051 JYN983051:JYO983051 KIJ983051:KIK983051 KSF983051:KSG983051 LCB983051:LCC983051 LLX983051:LLY983051 LVT983051:LVU983051 MFP983051:MFQ983051 MPL983051:MPM983051 MZH983051:MZI983051 NJD983051:NJE983051 NSZ983051:NTA983051 OCV983051:OCW983051 OMR983051:OMS983051 OWN983051:OWO983051 PGJ983051:PGK983051 PQF983051:PQG983051 QAB983051:QAC983051 QJX983051:QJY983051 QTT983051:QTU983051 RDP983051:RDQ983051 RNL983051:RNM983051 RXH983051:RXI983051 SHD983051:SHE983051 SQZ983051:SRA983051 TAV983051:TAW983051 TKR983051:TKS983051 TUN983051:TUO983051 UEJ983051:UEK983051 UOF983051:UOG983051 UYB983051:UYC983051 VHX983051:VHY983051 VRT983051:VRU983051 WBP983051:WBQ983051 WLL983051:WLM983051 WVH983051:WVI983051">
      <formula1>"재학, 수료, 휴학"</formula1>
    </dataValidation>
  </dataValidations>
  <printOptions horizontalCentered="1" verticalCentered="1"/>
  <pageMargins left="0.23622047244094491" right="0.23622047244094491" top="0.74803149606299213" bottom="0.74803149606299213"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2449" r:id="rId4" name="Check Box 1">
              <controlPr defaultSize="0" autoFill="0" autoLine="0" autoPict="0">
                <anchor moveWithCells="1">
                  <from>
                    <xdr:col>1</xdr:col>
                    <xdr:colOff>0</xdr:colOff>
                    <xdr:row>2</xdr:row>
                    <xdr:rowOff>142875</xdr:rowOff>
                  </from>
                  <to>
                    <xdr:col>1</xdr:col>
                    <xdr:colOff>762000</xdr:colOff>
                    <xdr:row>4</xdr:row>
                    <xdr:rowOff>0</xdr:rowOff>
                  </to>
                </anchor>
              </controlPr>
            </control>
          </mc:Choice>
        </mc:AlternateContent>
        <mc:AlternateContent xmlns:mc="http://schemas.openxmlformats.org/markup-compatibility/2006">
          <mc:Choice Requires="x14">
            <control shapeId="872450" r:id="rId5" name="Check Box 2">
              <controlPr defaultSize="0" autoFill="0" autoLine="0" autoPict="0">
                <anchor moveWithCells="1">
                  <from>
                    <xdr:col>1</xdr:col>
                    <xdr:colOff>1123950</xdr:colOff>
                    <xdr:row>2</xdr:row>
                    <xdr:rowOff>152400</xdr:rowOff>
                  </from>
                  <to>
                    <xdr:col>3</xdr:col>
                    <xdr:colOff>466725</xdr:colOff>
                    <xdr:row>4</xdr:row>
                    <xdr:rowOff>9525</xdr:rowOff>
                  </to>
                </anchor>
              </controlPr>
            </control>
          </mc:Choice>
        </mc:AlternateContent>
        <mc:AlternateContent xmlns:mc="http://schemas.openxmlformats.org/markup-compatibility/2006">
          <mc:Choice Requires="x14">
            <control shapeId="872451" r:id="rId6" name="Check Box 3">
              <controlPr defaultSize="0" autoFill="0" autoLine="0" autoPict="0">
                <anchor moveWithCells="1">
                  <from>
                    <xdr:col>3</xdr:col>
                    <xdr:colOff>342900</xdr:colOff>
                    <xdr:row>2</xdr:row>
                    <xdr:rowOff>142875</xdr:rowOff>
                  </from>
                  <to>
                    <xdr:col>4</xdr:col>
                    <xdr:colOff>495300</xdr:colOff>
                    <xdr:row>4</xdr:row>
                    <xdr:rowOff>19050</xdr:rowOff>
                  </to>
                </anchor>
              </controlPr>
            </control>
          </mc:Choice>
        </mc:AlternateContent>
        <mc:AlternateContent xmlns:mc="http://schemas.openxmlformats.org/markup-compatibility/2006">
          <mc:Choice Requires="x14">
            <control shapeId="872452" r:id="rId7" name="Check Box 4">
              <controlPr defaultSize="0" autoFill="0" autoLine="0" autoPict="0">
                <anchor moveWithCells="1">
                  <from>
                    <xdr:col>1</xdr:col>
                    <xdr:colOff>514350</xdr:colOff>
                    <xdr:row>2</xdr:row>
                    <xdr:rowOff>142875</xdr:rowOff>
                  </from>
                  <to>
                    <xdr:col>1</xdr:col>
                    <xdr:colOff>1276350</xdr:colOff>
                    <xdr:row>4</xdr:row>
                    <xdr:rowOff>0</xdr:rowOff>
                  </to>
                </anchor>
              </controlPr>
            </control>
          </mc:Choice>
        </mc:AlternateContent>
        <mc:AlternateContent xmlns:mc="http://schemas.openxmlformats.org/markup-compatibility/2006">
          <mc:Choice Requires="x14">
            <control shapeId="872453" r:id="rId8" name="Check Box 5">
              <controlPr defaultSize="0" autoFill="0" autoLine="0" autoPict="0">
                <anchor moveWithCells="1">
                  <from>
                    <xdr:col>4</xdr:col>
                    <xdr:colOff>523875</xdr:colOff>
                    <xdr:row>2</xdr:row>
                    <xdr:rowOff>152400</xdr:rowOff>
                  </from>
                  <to>
                    <xdr:col>5</xdr:col>
                    <xdr:colOff>676275</xdr:colOff>
                    <xdr:row>4</xdr:row>
                    <xdr:rowOff>9525</xdr:rowOff>
                  </to>
                </anchor>
              </controlPr>
            </control>
          </mc:Choice>
        </mc:AlternateContent>
        <mc:AlternateContent xmlns:mc="http://schemas.openxmlformats.org/markup-compatibility/2006">
          <mc:Choice Requires="x14">
            <control shapeId="872454" r:id="rId9" name="Check Box 6">
              <controlPr defaultSize="0" autoFill="0" autoLine="0" autoPict="0">
                <anchor moveWithCells="1">
                  <from>
                    <xdr:col>5</xdr:col>
                    <xdr:colOff>685800</xdr:colOff>
                    <xdr:row>2</xdr:row>
                    <xdr:rowOff>152400</xdr:rowOff>
                  </from>
                  <to>
                    <xdr:col>8</xdr:col>
                    <xdr:colOff>723900</xdr:colOff>
                    <xdr:row>4</xdr:row>
                    <xdr:rowOff>9525</xdr:rowOff>
                  </to>
                </anchor>
              </controlPr>
            </control>
          </mc:Choice>
        </mc:AlternateContent>
        <mc:AlternateContent xmlns:mc="http://schemas.openxmlformats.org/markup-compatibility/2006">
          <mc:Choice Requires="x14">
            <control shapeId="872455" r:id="rId10" name="Check Box 7">
              <controlPr defaultSize="0" autoFill="0" autoLine="0" autoPict="0">
                <anchor moveWithCells="1">
                  <from>
                    <xdr:col>8</xdr:col>
                    <xdr:colOff>409575</xdr:colOff>
                    <xdr:row>2</xdr:row>
                    <xdr:rowOff>152400</xdr:rowOff>
                  </from>
                  <to>
                    <xdr:col>10</xdr:col>
                    <xdr:colOff>85725</xdr:colOff>
                    <xdr:row>4</xdr:row>
                    <xdr:rowOff>9525</xdr:rowOff>
                  </to>
                </anchor>
              </controlPr>
            </control>
          </mc:Choice>
        </mc:AlternateContent>
        <mc:AlternateContent xmlns:mc="http://schemas.openxmlformats.org/markup-compatibility/2006">
          <mc:Choice Requires="x14">
            <control shapeId="872456" r:id="rId11" name="Button 8">
              <controlPr defaultSize="0" print="0" autoFill="0" autoPict="0">
                <anchor moveWithCells="1" sizeWithCells="1">
                  <from>
                    <xdr:col>4</xdr:col>
                    <xdr:colOff>114300</xdr:colOff>
                    <xdr:row>49</xdr:row>
                    <xdr:rowOff>123825</xdr:rowOff>
                  </from>
                  <to>
                    <xdr:col>7</xdr:col>
                    <xdr:colOff>9525</xdr:colOff>
                    <xdr:row>51</xdr:row>
                    <xdr:rowOff>66675</xdr:rowOff>
                  </to>
                </anchor>
              </controlPr>
            </control>
          </mc:Choice>
        </mc:AlternateContent>
        <mc:AlternateContent xmlns:mc="http://schemas.openxmlformats.org/markup-compatibility/2006">
          <mc:Choice Requires="x14">
            <control shapeId="872457" r:id="rId12" name="Check Box 9">
              <controlPr defaultSize="0" autoFill="0" autoLine="0" autoPict="0">
                <anchor moveWithCells="1">
                  <from>
                    <xdr:col>2</xdr:col>
                    <xdr:colOff>161925</xdr:colOff>
                    <xdr:row>16</xdr:row>
                    <xdr:rowOff>276225</xdr:rowOff>
                  </from>
                  <to>
                    <xdr:col>2</xdr:col>
                    <xdr:colOff>1028700</xdr:colOff>
                    <xdr:row>17</xdr:row>
                    <xdr:rowOff>247650</xdr:rowOff>
                  </to>
                </anchor>
              </controlPr>
            </control>
          </mc:Choice>
        </mc:AlternateContent>
        <mc:AlternateContent xmlns:mc="http://schemas.openxmlformats.org/markup-compatibility/2006">
          <mc:Choice Requires="x14">
            <control shapeId="872458" r:id="rId13" name="Check Box 10">
              <controlPr defaultSize="0" autoFill="0" autoLine="0" autoPict="0">
                <anchor moveWithCells="1">
                  <from>
                    <xdr:col>2</xdr:col>
                    <xdr:colOff>838200</xdr:colOff>
                    <xdr:row>16</xdr:row>
                    <xdr:rowOff>276225</xdr:rowOff>
                  </from>
                  <to>
                    <xdr:col>3</xdr:col>
                    <xdr:colOff>285750</xdr:colOff>
                    <xdr:row>17</xdr:row>
                    <xdr:rowOff>247650</xdr:rowOff>
                  </to>
                </anchor>
              </controlPr>
            </control>
          </mc:Choice>
        </mc:AlternateContent>
        <mc:AlternateContent xmlns:mc="http://schemas.openxmlformats.org/markup-compatibility/2006">
          <mc:Choice Requires="x14">
            <control shapeId="872459" r:id="rId14" name="Check Box 11">
              <controlPr defaultSize="0" autoFill="0" autoLine="0" autoPict="0">
                <anchor moveWithCells="1">
                  <from>
                    <xdr:col>3</xdr:col>
                    <xdr:colOff>419100</xdr:colOff>
                    <xdr:row>16</xdr:row>
                    <xdr:rowOff>276225</xdr:rowOff>
                  </from>
                  <to>
                    <xdr:col>4</xdr:col>
                    <xdr:colOff>609600</xdr:colOff>
                    <xdr:row>17</xdr:row>
                    <xdr:rowOff>247650</xdr:rowOff>
                  </to>
                </anchor>
              </controlPr>
            </control>
          </mc:Choice>
        </mc:AlternateContent>
        <mc:AlternateContent xmlns:mc="http://schemas.openxmlformats.org/markup-compatibility/2006">
          <mc:Choice Requires="x14">
            <control shapeId="872460" r:id="rId15" name="Check Box 12">
              <controlPr defaultSize="0" autoFill="0" autoLine="0" autoPict="0">
                <anchor moveWithCells="1">
                  <from>
                    <xdr:col>4</xdr:col>
                    <xdr:colOff>438150</xdr:colOff>
                    <xdr:row>16</xdr:row>
                    <xdr:rowOff>276225</xdr:rowOff>
                  </from>
                  <to>
                    <xdr:col>5</xdr:col>
                    <xdr:colOff>495300</xdr:colOff>
                    <xdr:row>17</xdr:row>
                    <xdr:rowOff>247650</xdr:rowOff>
                  </to>
                </anchor>
              </controlPr>
            </control>
          </mc:Choice>
        </mc:AlternateContent>
        <mc:AlternateContent xmlns:mc="http://schemas.openxmlformats.org/markup-compatibility/2006">
          <mc:Choice Requires="x14">
            <control shapeId="872461" r:id="rId16" name="Check Box 13">
              <controlPr defaultSize="0" autoFill="0" autoLine="0" autoPict="0">
                <anchor moveWithCells="1">
                  <from>
                    <xdr:col>5</xdr:col>
                    <xdr:colOff>457200</xdr:colOff>
                    <xdr:row>16</xdr:row>
                    <xdr:rowOff>276225</xdr:rowOff>
                  </from>
                  <to>
                    <xdr:col>6</xdr:col>
                    <xdr:colOff>76200</xdr:colOff>
                    <xdr:row>17</xdr:row>
                    <xdr:rowOff>247650</xdr:rowOff>
                  </to>
                </anchor>
              </controlPr>
            </control>
          </mc:Choice>
        </mc:AlternateContent>
        <mc:AlternateContent xmlns:mc="http://schemas.openxmlformats.org/markup-compatibility/2006">
          <mc:Choice Requires="x14">
            <control shapeId="872462" r:id="rId17" name="Check Box 14">
              <controlPr defaultSize="0" autoFill="0" autoLine="0" autoPict="0">
                <anchor moveWithCells="1">
                  <from>
                    <xdr:col>6</xdr:col>
                    <xdr:colOff>133350</xdr:colOff>
                    <xdr:row>16</xdr:row>
                    <xdr:rowOff>276225</xdr:rowOff>
                  </from>
                  <to>
                    <xdr:col>6</xdr:col>
                    <xdr:colOff>847725</xdr:colOff>
                    <xdr:row>17</xdr:row>
                    <xdr:rowOff>247650</xdr:rowOff>
                  </to>
                </anchor>
              </controlPr>
            </control>
          </mc:Choice>
        </mc:AlternateContent>
        <mc:AlternateContent xmlns:mc="http://schemas.openxmlformats.org/markup-compatibility/2006">
          <mc:Choice Requires="x14">
            <control shapeId="872464" r:id="rId18" name="Check Box 16">
              <controlPr defaultSize="0" autoFill="0" autoLine="0" autoPict="0">
                <anchor moveWithCells="1">
                  <from>
                    <xdr:col>22</xdr:col>
                    <xdr:colOff>971550</xdr:colOff>
                    <xdr:row>36</xdr:row>
                    <xdr:rowOff>38100</xdr:rowOff>
                  </from>
                  <to>
                    <xdr:col>23</xdr:col>
                    <xdr:colOff>19050</xdr:colOff>
                    <xdr:row>36</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N219"/>
  <sheetViews>
    <sheetView showGridLines="0" zoomScale="90" zoomScaleNormal="90" workbookViewId="0">
      <selection activeCell="B12" sqref="B12:B13"/>
    </sheetView>
  </sheetViews>
  <sheetFormatPr defaultRowHeight="16.5"/>
  <cols>
    <col min="1" max="1" width="1.109375" style="846" customWidth="1"/>
    <col min="2" max="2" width="11.6640625" style="847" customWidth="1"/>
    <col min="3" max="3" width="5.5546875" style="847" customWidth="1"/>
    <col min="4" max="4" width="8.88671875" style="847"/>
    <col min="5" max="5" width="12.21875" style="847" customWidth="1"/>
    <col min="6" max="6" width="9.44140625" style="847" customWidth="1"/>
    <col min="7" max="7" width="12.5546875" style="847" customWidth="1"/>
    <col min="8" max="8" width="8.44140625" style="847" customWidth="1"/>
    <col min="9" max="9" width="14.88671875" style="847" customWidth="1"/>
    <col min="10" max="10" width="14.21875" style="847" customWidth="1"/>
    <col min="11" max="11" width="1.109375" style="846" customWidth="1"/>
    <col min="12" max="12" width="11.6640625" style="847" customWidth="1"/>
    <col min="13" max="13" width="5.5546875" style="847" customWidth="1"/>
    <col min="14" max="14" width="8.88671875" style="847"/>
    <col min="15" max="15" width="12.21875" style="847" customWidth="1"/>
    <col min="16" max="16" width="9.44140625" style="847" customWidth="1"/>
    <col min="17" max="17" width="12.5546875" style="847" customWidth="1"/>
    <col min="18" max="18" width="8.44140625" style="847" customWidth="1"/>
    <col min="19" max="19" width="14.88671875" style="847" customWidth="1"/>
    <col min="20" max="20" width="14.21875" style="847" customWidth="1"/>
    <col min="21" max="21" width="1.109375" style="846" customWidth="1"/>
    <col min="22" max="22" width="11.6640625" style="847" customWidth="1"/>
    <col min="23" max="23" width="5.5546875" style="847" customWidth="1"/>
    <col min="24" max="24" width="8.88671875" style="847"/>
    <col min="25" max="25" width="12.21875" style="847" customWidth="1"/>
    <col min="26" max="26" width="9.44140625" style="847" customWidth="1"/>
    <col min="27" max="27" width="12.5546875" style="847" customWidth="1"/>
    <col min="28" max="28" width="8.44140625" style="847" customWidth="1"/>
    <col min="29" max="29" width="14.88671875" style="847" customWidth="1"/>
    <col min="30" max="30" width="15.6640625" style="847" customWidth="1"/>
    <col min="31" max="31" width="2.77734375" style="848" customWidth="1"/>
    <col min="32" max="32" width="11.6640625" style="845" customWidth="1"/>
    <col min="33" max="33" width="8.88671875" style="845"/>
    <col min="34" max="34" width="8.88671875" style="845" customWidth="1"/>
    <col min="35" max="35" width="12.21875" style="845" customWidth="1"/>
    <col min="36" max="36" width="9.44140625" style="845" customWidth="1"/>
    <col min="37" max="37" width="12.5546875" style="845" customWidth="1"/>
    <col min="38" max="38" width="8.88671875" style="845"/>
    <col min="39" max="39" width="14.88671875" style="845" customWidth="1"/>
    <col min="40" max="40" width="15.6640625" style="845" customWidth="1"/>
    <col min="41" max="41" width="9.5546875" style="848" customWidth="1"/>
    <col min="42" max="16384" width="8.88671875" style="848"/>
  </cols>
  <sheetData>
    <row r="1" spans="1:40" ht="33" customHeight="1">
      <c r="D1" s="1930"/>
      <c r="E1" s="1930"/>
      <c r="F1" s="1930"/>
      <c r="G1" s="1930"/>
      <c r="X1" s="1930"/>
      <c r="Y1" s="1930"/>
      <c r="Z1" s="1930"/>
      <c r="AA1" s="1930"/>
      <c r="AF1" s="847"/>
      <c r="AG1" s="847"/>
      <c r="AH1" s="1930"/>
      <c r="AI1" s="1930"/>
      <c r="AJ1" s="1930"/>
      <c r="AK1" s="1930"/>
      <c r="AL1" s="847"/>
      <c r="AM1" s="847"/>
      <c r="AN1" s="847"/>
    </row>
    <row r="2" spans="1:40" s="852" customFormat="1" ht="27.75" customHeight="1">
      <c r="A2" s="849"/>
      <c r="B2" s="850" t="s">
        <v>2209</v>
      </c>
      <c r="C2" s="851"/>
      <c r="D2" s="851"/>
      <c r="E2" s="851"/>
      <c r="F2" s="851"/>
      <c r="G2" s="851"/>
      <c r="H2" s="851"/>
      <c r="I2" s="851"/>
      <c r="J2" s="851"/>
      <c r="K2" s="849"/>
      <c r="L2" s="850" t="s">
        <v>2210</v>
      </c>
      <c r="M2" s="851"/>
      <c r="N2" s="851"/>
      <c r="O2" s="851"/>
      <c r="P2" s="851"/>
      <c r="Q2" s="851"/>
      <c r="R2" s="851"/>
      <c r="S2" s="851"/>
      <c r="T2" s="851"/>
      <c r="U2" s="849"/>
      <c r="V2" s="850" t="s">
        <v>2211</v>
      </c>
      <c r="W2" s="851"/>
      <c r="X2" s="851"/>
      <c r="Y2" s="851"/>
      <c r="Z2" s="851"/>
      <c r="AA2" s="851"/>
      <c r="AB2" s="851"/>
      <c r="AC2" s="851"/>
      <c r="AD2" s="851"/>
      <c r="AF2" s="850" t="s">
        <v>2212</v>
      </c>
      <c r="AG2" s="851"/>
      <c r="AH2" s="851"/>
      <c r="AI2" s="851"/>
      <c r="AJ2" s="851"/>
      <c r="AK2" s="851"/>
      <c r="AL2" s="851"/>
      <c r="AM2" s="851"/>
      <c r="AN2" s="851"/>
    </row>
    <row r="3" spans="1:40" s="852" customFormat="1" ht="27.75" customHeight="1">
      <c r="A3" s="849"/>
      <c r="B3" s="850" t="s">
        <v>2213</v>
      </c>
      <c r="C3" s="851"/>
      <c r="D3" s="851"/>
      <c r="E3" s="851"/>
      <c r="F3" s="851"/>
      <c r="G3" s="851"/>
      <c r="H3" s="851"/>
      <c r="I3" s="851"/>
      <c r="J3" s="851"/>
      <c r="K3" s="849"/>
      <c r="L3" s="853"/>
      <c r="M3" s="851"/>
      <c r="N3" s="851"/>
      <c r="O3" s="851"/>
      <c r="P3" s="851"/>
      <c r="Q3" s="851"/>
      <c r="R3" s="851"/>
      <c r="S3" s="851"/>
      <c r="T3" s="851"/>
      <c r="U3" s="849"/>
      <c r="V3" s="850"/>
      <c r="W3" s="851"/>
      <c r="X3" s="851"/>
      <c r="Y3" s="851"/>
      <c r="Z3" s="851"/>
      <c r="AA3" s="851"/>
      <c r="AB3" s="851"/>
      <c r="AC3" s="851"/>
      <c r="AD3" s="851"/>
      <c r="AF3" s="850"/>
      <c r="AG3" s="851"/>
      <c r="AH3" s="851"/>
      <c r="AI3" s="851"/>
      <c r="AJ3" s="851"/>
      <c r="AK3" s="851"/>
      <c r="AL3" s="851"/>
      <c r="AM3" s="851"/>
      <c r="AN3" s="851"/>
    </row>
    <row r="4" spans="1:40" ht="15.75">
      <c r="B4" s="854"/>
      <c r="C4" s="855"/>
      <c r="D4" s="855"/>
      <c r="E4" s="855"/>
      <c r="F4" s="855"/>
      <c r="G4" s="855"/>
      <c r="H4" s="855"/>
      <c r="I4" s="855"/>
      <c r="J4" s="856"/>
      <c r="L4" s="854"/>
      <c r="M4" s="855"/>
      <c r="N4" s="855"/>
      <c r="O4" s="855"/>
      <c r="P4" s="855"/>
      <c r="Q4" s="855"/>
      <c r="R4" s="855"/>
      <c r="S4" s="855"/>
      <c r="T4" s="856"/>
      <c r="V4" s="854"/>
      <c r="W4" s="855"/>
      <c r="X4" s="855"/>
      <c r="Y4" s="855"/>
      <c r="Z4" s="855"/>
      <c r="AA4" s="855"/>
      <c r="AB4" s="855"/>
      <c r="AC4" s="855"/>
      <c r="AD4" s="856"/>
      <c r="AF4" s="854"/>
      <c r="AG4" s="855"/>
      <c r="AH4" s="855"/>
      <c r="AI4" s="855"/>
      <c r="AJ4" s="855"/>
      <c r="AK4" s="855"/>
      <c r="AL4" s="855"/>
      <c r="AM4" s="855"/>
      <c r="AN4" s="856"/>
    </row>
    <row r="5" spans="1:40" ht="68.25" customHeight="1">
      <c r="B5" s="1888" t="s">
        <v>2214</v>
      </c>
      <c r="C5" s="1889"/>
      <c r="D5" s="1889"/>
      <c r="E5" s="1889"/>
      <c r="F5" s="1889"/>
      <c r="G5" s="1889"/>
      <c r="H5" s="1889"/>
      <c r="I5" s="1889"/>
      <c r="J5" s="1890"/>
      <c r="L5" s="1931" t="s">
        <v>2215</v>
      </c>
      <c r="M5" s="1932"/>
      <c r="N5" s="1932"/>
      <c r="O5" s="1932"/>
      <c r="P5" s="1932"/>
      <c r="Q5" s="1932"/>
      <c r="R5" s="1932"/>
      <c r="S5" s="1932"/>
      <c r="T5" s="1933"/>
      <c r="V5" s="1888" t="s">
        <v>2216</v>
      </c>
      <c r="W5" s="1889"/>
      <c r="X5" s="1889"/>
      <c r="Y5" s="1889"/>
      <c r="Z5" s="1889"/>
      <c r="AA5" s="1889"/>
      <c r="AB5" s="1889"/>
      <c r="AC5" s="1889"/>
      <c r="AD5" s="1890"/>
      <c r="AF5" s="1888" t="s">
        <v>2217</v>
      </c>
      <c r="AG5" s="1889"/>
      <c r="AH5" s="1889"/>
      <c r="AI5" s="1889"/>
      <c r="AJ5" s="1889"/>
      <c r="AK5" s="1889"/>
      <c r="AL5" s="1889"/>
      <c r="AM5" s="1889"/>
      <c r="AN5" s="1890"/>
    </row>
    <row r="6" spans="1:40" ht="15.75">
      <c r="B6" s="857"/>
      <c r="C6" s="858"/>
      <c r="D6" s="858"/>
      <c r="E6" s="858"/>
      <c r="F6" s="858"/>
      <c r="G6" s="858"/>
      <c r="H6" s="858"/>
      <c r="I6" s="858"/>
      <c r="J6" s="859"/>
      <c r="L6" s="857"/>
      <c r="M6" s="858"/>
      <c r="N6" s="858"/>
      <c r="O6" s="858"/>
      <c r="P6" s="858"/>
      <c r="Q6" s="858"/>
      <c r="R6" s="858"/>
      <c r="S6" s="858"/>
      <c r="T6" s="859"/>
      <c r="V6" s="857"/>
      <c r="W6" s="858"/>
      <c r="X6" s="858"/>
      <c r="Y6" s="858"/>
      <c r="Z6" s="858"/>
      <c r="AA6" s="858"/>
      <c r="AB6" s="858"/>
      <c r="AC6" s="858"/>
      <c r="AD6" s="859"/>
      <c r="AF6" s="857"/>
      <c r="AG6" s="858"/>
      <c r="AH6" s="858"/>
      <c r="AI6" s="858"/>
      <c r="AJ6" s="858"/>
      <c r="AK6" s="858"/>
      <c r="AL6" s="858"/>
      <c r="AM6" s="858"/>
      <c r="AN6" s="859"/>
    </row>
    <row r="7" spans="1:40" ht="16.5" customHeight="1">
      <c r="B7" s="857" t="s">
        <v>2218</v>
      </c>
      <c r="C7" s="1879" t="s">
        <v>2219</v>
      </c>
      <c r="D7" s="1879"/>
      <c r="E7" s="1879"/>
      <c r="F7" s="860" t="s">
        <v>2220</v>
      </c>
      <c r="G7" s="861"/>
      <c r="H7" s="861"/>
      <c r="I7" s="862" t="s">
        <v>2221</v>
      </c>
      <c r="J7" s="863" t="s">
        <v>2222</v>
      </c>
      <c r="L7" s="857" t="s">
        <v>2223</v>
      </c>
      <c r="M7" s="1879" t="s">
        <v>2224</v>
      </c>
      <c r="N7" s="1879"/>
      <c r="O7" s="1879"/>
      <c r="P7" s="860" t="s">
        <v>2225</v>
      </c>
      <c r="Q7" s="861"/>
      <c r="R7" s="861"/>
      <c r="S7" s="862" t="s">
        <v>2221</v>
      </c>
      <c r="T7" s="863" t="s">
        <v>1590</v>
      </c>
      <c r="V7" s="857" t="s">
        <v>2218</v>
      </c>
      <c r="W7" s="1879" t="s">
        <v>2226</v>
      </c>
      <c r="X7" s="1879"/>
      <c r="Y7" s="1879"/>
      <c r="Z7" s="860" t="s">
        <v>2227</v>
      </c>
      <c r="AA7" s="861"/>
      <c r="AB7" s="861"/>
      <c r="AC7" s="864"/>
      <c r="AD7" s="863"/>
      <c r="AF7" s="857" t="s">
        <v>2228</v>
      </c>
      <c r="AG7" s="1879" t="s">
        <v>2224</v>
      </c>
      <c r="AH7" s="1879"/>
      <c r="AI7" s="1879"/>
      <c r="AJ7" s="860" t="s">
        <v>2229</v>
      </c>
      <c r="AK7" s="861"/>
      <c r="AL7" s="861"/>
      <c r="AM7" s="864"/>
      <c r="AN7" s="863"/>
    </row>
    <row r="8" spans="1:40" ht="16.5" customHeight="1">
      <c r="B8" s="865" t="s">
        <v>2230</v>
      </c>
      <c r="C8" s="1918" t="s">
        <v>2221</v>
      </c>
      <c r="D8" s="1918"/>
      <c r="E8" s="1880" t="s">
        <v>2231</v>
      </c>
      <c r="F8" s="1880"/>
      <c r="G8" s="1880"/>
      <c r="H8" s="1880"/>
      <c r="I8" s="1880"/>
      <c r="J8" s="1881"/>
      <c r="L8" s="865" t="s">
        <v>2230</v>
      </c>
      <c r="M8" s="1918" t="s">
        <v>2232</v>
      </c>
      <c r="N8" s="1918"/>
      <c r="O8" s="1880" t="s">
        <v>2233</v>
      </c>
      <c r="P8" s="1880"/>
      <c r="Q8" s="1880"/>
      <c r="R8" s="1880"/>
      <c r="S8" s="1880"/>
      <c r="T8" s="1881"/>
      <c r="V8" s="866" t="s">
        <v>1479</v>
      </c>
      <c r="W8" s="867"/>
      <c r="X8" s="867"/>
      <c r="Y8" s="861"/>
      <c r="Z8" s="861"/>
      <c r="AA8" s="861"/>
      <c r="AB8" s="861"/>
      <c r="AC8" s="861"/>
      <c r="AD8" s="863"/>
      <c r="AF8" s="866" t="s">
        <v>2234</v>
      </c>
      <c r="AG8" s="867"/>
      <c r="AH8" s="867"/>
      <c r="AI8" s="861"/>
      <c r="AJ8" s="861"/>
      <c r="AK8" s="861"/>
      <c r="AL8" s="861"/>
      <c r="AM8" s="861"/>
      <c r="AN8" s="863"/>
    </row>
    <row r="9" spans="1:40" ht="16.5" customHeight="1">
      <c r="B9" s="1885" t="s">
        <v>2235</v>
      </c>
      <c r="C9" s="1880"/>
      <c r="D9" s="1880"/>
      <c r="E9" s="1880"/>
      <c r="F9" s="1880"/>
      <c r="G9" s="1880"/>
      <c r="H9" s="1880"/>
      <c r="I9" s="1880"/>
      <c r="J9" s="1881"/>
      <c r="L9" s="1885" t="s">
        <v>2236</v>
      </c>
      <c r="M9" s="1880"/>
      <c r="N9" s="1880"/>
      <c r="O9" s="1880"/>
      <c r="P9" s="1880"/>
      <c r="Q9" s="1880"/>
      <c r="R9" s="1880"/>
      <c r="S9" s="1880"/>
      <c r="T9" s="1881"/>
      <c r="V9" s="1885"/>
      <c r="W9" s="1880"/>
      <c r="X9" s="1880"/>
      <c r="Y9" s="1880"/>
      <c r="Z9" s="1880"/>
      <c r="AA9" s="1880"/>
      <c r="AB9" s="1880"/>
      <c r="AC9" s="1880"/>
      <c r="AD9" s="1881"/>
      <c r="AF9" s="1885"/>
      <c r="AG9" s="1880"/>
      <c r="AH9" s="1880"/>
      <c r="AI9" s="1880"/>
      <c r="AJ9" s="1880"/>
      <c r="AK9" s="1880"/>
      <c r="AL9" s="1880"/>
      <c r="AM9" s="1880"/>
      <c r="AN9" s="1881"/>
    </row>
    <row r="10" spans="1:40" ht="15.75">
      <c r="B10" s="868"/>
      <c r="C10" s="861"/>
      <c r="D10" s="861"/>
      <c r="E10" s="861"/>
      <c r="F10" s="861"/>
      <c r="G10" s="861"/>
      <c r="H10" s="861"/>
      <c r="I10" s="861"/>
      <c r="J10" s="863"/>
      <c r="L10" s="868"/>
      <c r="M10" s="861"/>
      <c r="N10" s="861"/>
      <c r="O10" s="861"/>
      <c r="P10" s="861"/>
      <c r="Q10" s="861"/>
      <c r="R10" s="861"/>
      <c r="S10" s="861"/>
      <c r="T10" s="863"/>
      <c r="V10" s="1850" t="s">
        <v>1471</v>
      </c>
      <c r="W10" s="1851"/>
      <c r="X10" s="1851"/>
      <c r="Y10" s="1851"/>
      <c r="Z10" s="1851"/>
      <c r="AA10" s="1851"/>
      <c r="AB10" s="1851"/>
      <c r="AC10" s="1851"/>
      <c r="AD10" s="1852"/>
      <c r="AF10" s="1850" t="s">
        <v>1471</v>
      </c>
      <c r="AG10" s="1851"/>
      <c r="AH10" s="1851"/>
      <c r="AI10" s="1851"/>
      <c r="AJ10" s="1851"/>
      <c r="AK10" s="1851"/>
      <c r="AL10" s="1851"/>
      <c r="AM10" s="1851"/>
      <c r="AN10" s="1852"/>
    </row>
    <row r="11" spans="1:40" ht="16.5" customHeight="1">
      <c r="A11" s="869"/>
      <c r="B11" s="1850" t="s">
        <v>1471</v>
      </c>
      <c r="C11" s="1851"/>
      <c r="D11" s="1851"/>
      <c r="E11" s="1851"/>
      <c r="F11" s="1851"/>
      <c r="G11" s="1851"/>
      <c r="H11" s="1851"/>
      <c r="I11" s="1851"/>
      <c r="J11" s="1852"/>
      <c r="K11" s="869"/>
      <c r="L11" s="1850" t="s">
        <v>1471</v>
      </c>
      <c r="M11" s="1851"/>
      <c r="N11" s="1851"/>
      <c r="O11" s="1851"/>
      <c r="P11" s="1851"/>
      <c r="Q11" s="1851"/>
      <c r="R11" s="1851"/>
      <c r="S11" s="1851"/>
      <c r="T11" s="1852"/>
      <c r="U11" s="869"/>
      <c r="V11" s="1874" t="s">
        <v>2237</v>
      </c>
      <c r="W11" s="1871" t="s">
        <v>1463</v>
      </c>
      <c r="X11" s="1871"/>
      <c r="Y11" s="1872" t="str">
        <f>W7</f>
        <v>○○○○○(기관명)</v>
      </c>
      <c r="Z11" s="1872"/>
      <c r="AA11" s="1872"/>
      <c r="AB11" s="870" t="s">
        <v>1461</v>
      </c>
      <c r="AC11" s="871" t="s">
        <v>2238</v>
      </c>
      <c r="AD11" s="859"/>
      <c r="AF11" s="1874" t="s">
        <v>2239</v>
      </c>
      <c r="AG11" s="1871" t="s">
        <v>1463</v>
      </c>
      <c r="AH11" s="1871"/>
      <c r="AI11" s="1872" t="str">
        <f>AG7</f>
        <v>○○○○○(기관명)</v>
      </c>
      <c r="AJ11" s="1872"/>
      <c r="AK11" s="1872"/>
      <c r="AL11" s="870" t="s">
        <v>1461</v>
      </c>
      <c r="AM11" s="871" t="s">
        <v>2240</v>
      </c>
      <c r="AN11" s="859"/>
    </row>
    <row r="12" spans="1:40" ht="16.5" customHeight="1">
      <c r="B12" s="1874" t="s">
        <v>2241</v>
      </c>
      <c r="C12" s="1871" t="s">
        <v>1463</v>
      </c>
      <c r="D12" s="1871"/>
      <c r="E12" s="1872" t="str">
        <f>C7</f>
        <v>○○○○○(기관명)</v>
      </c>
      <c r="F12" s="1872"/>
      <c r="G12" s="1872"/>
      <c r="H12" s="870" t="s">
        <v>1461</v>
      </c>
      <c r="I12" s="871" t="s">
        <v>2240</v>
      </c>
      <c r="J12" s="859"/>
      <c r="L12" s="1874" t="s">
        <v>2242</v>
      </c>
      <c r="M12" s="1922" t="s">
        <v>1463</v>
      </c>
      <c r="N12" s="1923"/>
      <c r="O12" s="1929" t="str">
        <f>M7</f>
        <v>○○○○○(기관명)</v>
      </c>
      <c r="P12" s="1929"/>
      <c r="Q12" s="1929"/>
      <c r="R12" s="872" t="s">
        <v>1461</v>
      </c>
      <c r="S12" s="873" t="s">
        <v>2243</v>
      </c>
      <c r="T12" s="859"/>
      <c r="V12" s="1874"/>
      <c r="W12" s="1871" t="s">
        <v>1460</v>
      </c>
      <c r="X12" s="1871"/>
      <c r="Y12" s="1872" t="s">
        <v>2244</v>
      </c>
      <c r="Z12" s="1872"/>
      <c r="AA12" s="1872"/>
      <c r="AB12" s="1872"/>
      <c r="AC12" s="1872"/>
      <c r="AD12" s="859"/>
      <c r="AF12" s="1874"/>
      <c r="AG12" s="1871" t="s">
        <v>1460</v>
      </c>
      <c r="AH12" s="1871"/>
      <c r="AI12" s="1872" t="s">
        <v>2244</v>
      </c>
      <c r="AJ12" s="1872"/>
      <c r="AK12" s="1872"/>
      <c r="AL12" s="1872"/>
      <c r="AM12" s="1872"/>
      <c r="AN12" s="859"/>
    </row>
    <row r="13" spans="1:40" ht="15.75">
      <c r="B13" s="1874"/>
      <c r="C13" s="1871" t="s">
        <v>1460</v>
      </c>
      <c r="D13" s="1871"/>
      <c r="E13" s="1872" t="s">
        <v>2244</v>
      </c>
      <c r="F13" s="1872"/>
      <c r="G13" s="1872"/>
      <c r="H13" s="1872"/>
      <c r="I13" s="1872"/>
      <c r="J13" s="859"/>
      <c r="L13" s="1874"/>
      <c r="M13" s="1928" t="s">
        <v>1460</v>
      </c>
      <c r="N13" s="1922"/>
      <c r="O13" s="1872" t="s">
        <v>2245</v>
      </c>
      <c r="P13" s="1872"/>
      <c r="Q13" s="1872"/>
      <c r="R13" s="1872"/>
      <c r="S13" s="1872"/>
      <c r="T13" s="859"/>
      <c r="V13" s="1874" t="s">
        <v>2246</v>
      </c>
      <c r="W13" s="1871" t="s">
        <v>1462</v>
      </c>
      <c r="X13" s="1871"/>
      <c r="Y13" s="1872" t="s">
        <v>2247</v>
      </c>
      <c r="Z13" s="1872"/>
      <c r="AA13" s="1872"/>
      <c r="AB13" s="870" t="s">
        <v>1461</v>
      </c>
      <c r="AC13" s="871">
        <f>AC7</f>
        <v>0</v>
      </c>
      <c r="AD13" s="859"/>
      <c r="AF13" s="1874" t="s">
        <v>2248</v>
      </c>
      <c r="AG13" s="1871" t="s">
        <v>1462</v>
      </c>
      <c r="AH13" s="1871"/>
      <c r="AI13" s="1872" t="s">
        <v>2247</v>
      </c>
      <c r="AJ13" s="1872"/>
      <c r="AK13" s="1872"/>
      <c r="AL13" s="870" t="s">
        <v>1461</v>
      </c>
      <c r="AM13" s="871">
        <f>AM7</f>
        <v>0</v>
      </c>
      <c r="AN13" s="859"/>
    </row>
    <row r="14" spans="1:40" ht="16.5" customHeight="1">
      <c r="B14" s="1874" t="s">
        <v>2249</v>
      </c>
      <c r="C14" s="1871" t="s">
        <v>1462</v>
      </c>
      <c r="D14" s="1871"/>
      <c r="E14" s="1872" t="s">
        <v>2250</v>
      </c>
      <c r="F14" s="1872"/>
      <c r="G14" s="1872"/>
      <c r="H14" s="870" t="s">
        <v>1461</v>
      </c>
      <c r="I14" s="871" t="str">
        <f>I7</f>
        <v>○○○</v>
      </c>
      <c r="J14" s="859"/>
      <c r="L14" s="1874" t="s">
        <v>2251</v>
      </c>
      <c r="M14" s="1922" t="s">
        <v>1462</v>
      </c>
      <c r="N14" s="1923"/>
      <c r="O14" s="1924" t="s">
        <v>2252</v>
      </c>
      <c r="P14" s="1925"/>
      <c r="Q14" s="1926"/>
      <c r="R14" s="872" t="s">
        <v>1461</v>
      </c>
      <c r="S14" s="873" t="str">
        <f>S7</f>
        <v>○○○</v>
      </c>
      <c r="T14" s="859"/>
      <c r="V14" s="1874"/>
      <c r="W14" s="1871" t="s">
        <v>1460</v>
      </c>
      <c r="X14" s="1871"/>
      <c r="Y14" s="1872" t="s">
        <v>2253</v>
      </c>
      <c r="Z14" s="1872"/>
      <c r="AA14" s="1872"/>
      <c r="AB14" s="1872"/>
      <c r="AC14" s="1872"/>
      <c r="AD14" s="859"/>
      <c r="AF14" s="1874"/>
      <c r="AG14" s="1871" t="s">
        <v>1460</v>
      </c>
      <c r="AH14" s="1871"/>
      <c r="AI14" s="1872" t="s">
        <v>2254</v>
      </c>
      <c r="AJ14" s="1872"/>
      <c r="AK14" s="1872"/>
      <c r="AL14" s="1872"/>
      <c r="AM14" s="1872"/>
      <c r="AN14" s="859"/>
    </row>
    <row r="15" spans="1:40" ht="15.75">
      <c r="B15" s="1874"/>
      <c r="C15" s="1871" t="s">
        <v>1460</v>
      </c>
      <c r="D15" s="1871"/>
      <c r="E15" s="1872" t="s">
        <v>2255</v>
      </c>
      <c r="F15" s="1872"/>
      <c r="G15" s="1872"/>
      <c r="H15" s="1872"/>
      <c r="I15" s="1872"/>
      <c r="J15" s="859"/>
      <c r="L15" s="1874"/>
      <c r="M15" s="1928" t="s">
        <v>1460</v>
      </c>
      <c r="N15" s="1922"/>
      <c r="O15" s="1872" t="s">
        <v>2254</v>
      </c>
      <c r="P15" s="1872"/>
      <c r="Q15" s="1872"/>
      <c r="R15" s="1872"/>
      <c r="S15" s="1872"/>
      <c r="T15" s="859"/>
      <c r="V15" s="1874" t="s">
        <v>2256</v>
      </c>
      <c r="W15" s="1871" t="s">
        <v>1462</v>
      </c>
      <c r="X15" s="1871"/>
      <c r="Y15" s="1872" t="str">
        <f>W7</f>
        <v>○○○○○(기관명)</v>
      </c>
      <c r="Z15" s="1872"/>
      <c r="AA15" s="1872"/>
      <c r="AB15" s="870" t="s">
        <v>1461</v>
      </c>
      <c r="AC15" s="871">
        <f>W8</f>
        <v>0</v>
      </c>
      <c r="AD15" s="859"/>
      <c r="AF15" s="1874" t="s">
        <v>2257</v>
      </c>
      <c r="AG15" s="1871" t="s">
        <v>1462</v>
      </c>
      <c r="AH15" s="1871"/>
      <c r="AI15" s="1872" t="str">
        <f>AG7</f>
        <v>○○○○○(기관명)</v>
      </c>
      <c r="AJ15" s="1872"/>
      <c r="AK15" s="1872"/>
      <c r="AL15" s="870" t="s">
        <v>1461</v>
      </c>
      <c r="AM15" s="871">
        <f>AG8</f>
        <v>0</v>
      </c>
      <c r="AN15" s="859"/>
    </row>
    <row r="16" spans="1:40" ht="16.5" customHeight="1">
      <c r="B16" s="1870" t="s">
        <v>2258</v>
      </c>
      <c r="C16" s="1871" t="s">
        <v>1462</v>
      </c>
      <c r="D16" s="1871"/>
      <c r="E16" s="1872" t="str">
        <f>C7</f>
        <v>○○○○○(기관명)</v>
      </c>
      <c r="F16" s="1872"/>
      <c r="G16" s="1872"/>
      <c r="H16" s="870" t="s">
        <v>1461</v>
      </c>
      <c r="I16" s="871" t="str">
        <f>C8</f>
        <v>○○○</v>
      </c>
      <c r="J16" s="859"/>
      <c r="L16" s="1870" t="s">
        <v>2259</v>
      </c>
      <c r="M16" s="1922" t="s">
        <v>1462</v>
      </c>
      <c r="N16" s="1923"/>
      <c r="O16" s="1924" t="str">
        <f>O12</f>
        <v>○○○○○(기관명)</v>
      </c>
      <c r="P16" s="1925"/>
      <c r="Q16" s="1926"/>
      <c r="R16" s="872" t="s">
        <v>1461</v>
      </c>
      <c r="S16" s="873" t="str">
        <f>M8</f>
        <v>○○○</v>
      </c>
      <c r="T16" s="859"/>
      <c r="V16" s="1874"/>
      <c r="W16" s="1871" t="s">
        <v>1460</v>
      </c>
      <c r="X16" s="1871"/>
      <c r="Y16" s="1872" t="s">
        <v>2260</v>
      </c>
      <c r="Z16" s="1872"/>
      <c r="AA16" s="1872"/>
      <c r="AB16" s="1872"/>
      <c r="AC16" s="1872"/>
      <c r="AD16" s="859"/>
      <c r="AF16" s="1874"/>
      <c r="AG16" s="1871" t="s">
        <v>1460</v>
      </c>
      <c r="AH16" s="1871"/>
      <c r="AI16" s="1872" t="s">
        <v>2261</v>
      </c>
      <c r="AJ16" s="1872"/>
      <c r="AK16" s="1872"/>
      <c r="AL16" s="1872"/>
      <c r="AM16" s="1872"/>
      <c r="AN16" s="859"/>
    </row>
    <row r="17" spans="2:40" ht="15.75">
      <c r="B17" s="1870"/>
      <c r="C17" s="1871" t="s">
        <v>1460</v>
      </c>
      <c r="D17" s="1871"/>
      <c r="E17" s="1872" t="s">
        <v>2260</v>
      </c>
      <c r="F17" s="1872"/>
      <c r="G17" s="1872"/>
      <c r="H17" s="1872"/>
      <c r="I17" s="1872"/>
      <c r="J17" s="859"/>
      <c r="L17" s="1870"/>
      <c r="M17" s="1922" t="s">
        <v>1460</v>
      </c>
      <c r="N17" s="1923"/>
      <c r="O17" s="1872" t="s">
        <v>2260</v>
      </c>
      <c r="P17" s="1872"/>
      <c r="Q17" s="1872"/>
      <c r="R17" s="1872"/>
      <c r="S17" s="1872"/>
      <c r="T17" s="859"/>
      <c r="V17" s="1874"/>
      <c r="W17" s="1871" t="s">
        <v>1459</v>
      </c>
      <c r="X17" s="1871"/>
      <c r="Y17" s="1872" t="s">
        <v>1476</v>
      </c>
      <c r="Z17" s="1872"/>
      <c r="AA17" s="870" t="s">
        <v>1193</v>
      </c>
      <c r="AB17" s="1873">
        <v>0</v>
      </c>
      <c r="AC17" s="1873"/>
      <c r="AD17" s="859"/>
      <c r="AF17" s="1874"/>
      <c r="AG17" s="1871" t="s">
        <v>1459</v>
      </c>
      <c r="AH17" s="1871"/>
      <c r="AI17" s="1872" t="s">
        <v>2262</v>
      </c>
      <c r="AJ17" s="1872"/>
      <c r="AK17" s="870" t="s">
        <v>1193</v>
      </c>
      <c r="AL17" s="1873">
        <v>0</v>
      </c>
      <c r="AM17" s="1873"/>
      <c r="AN17" s="859"/>
    </row>
    <row r="18" spans="2:40" ht="15.75">
      <c r="B18" s="1870"/>
      <c r="C18" s="1871" t="s">
        <v>1459</v>
      </c>
      <c r="D18" s="1871"/>
      <c r="E18" s="1872" t="s">
        <v>2262</v>
      </c>
      <c r="F18" s="1872"/>
      <c r="G18" s="870" t="s">
        <v>1193</v>
      </c>
      <c r="H18" s="1873">
        <v>0</v>
      </c>
      <c r="I18" s="1873"/>
      <c r="J18" s="859"/>
      <c r="L18" s="1870"/>
      <c r="M18" s="1922" t="s">
        <v>1459</v>
      </c>
      <c r="N18" s="1923"/>
      <c r="O18" s="1872" t="s">
        <v>2262</v>
      </c>
      <c r="P18" s="1872"/>
      <c r="Q18" s="872" t="s">
        <v>1193</v>
      </c>
      <c r="R18" s="1873">
        <v>0</v>
      </c>
      <c r="S18" s="1873"/>
      <c r="T18" s="859"/>
      <c r="V18" s="1886" t="s">
        <v>2263</v>
      </c>
      <c r="W18" s="1856"/>
      <c r="X18" s="1856"/>
      <c r="Y18" s="1856"/>
      <c r="Z18" s="1856"/>
      <c r="AA18" s="1856"/>
      <c r="AB18" s="1856"/>
      <c r="AC18" s="1856"/>
      <c r="AD18" s="1887"/>
      <c r="AF18" s="1886" t="s">
        <v>2263</v>
      </c>
      <c r="AG18" s="1856"/>
      <c r="AH18" s="1856"/>
      <c r="AI18" s="1856"/>
      <c r="AJ18" s="1856"/>
      <c r="AK18" s="1856"/>
      <c r="AL18" s="1856"/>
      <c r="AM18" s="1856"/>
      <c r="AN18" s="1887"/>
    </row>
    <row r="19" spans="2:40" ht="16.5" customHeight="1">
      <c r="B19" s="874" t="s">
        <v>1251</v>
      </c>
      <c r="C19" s="1856" t="s">
        <v>1251</v>
      </c>
      <c r="D19" s="1856"/>
      <c r="E19" s="1856" t="s">
        <v>1251</v>
      </c>
      <c r="F19" s="1856"/>
      <c r="G19" s="1856"/>
      <c r="H19" s="875" t="s">
        <v>1251</v>
      </c>
      <c r="I19" s="875" t="s">
        <v>1251</v>
      </c>
      <c r="J19" s="859"/>
      <c r="L19" s="876"/>
      <c r="M19" s="875"/>
      <c r="N19" s="875"/>
      <c r="O19" s="877"/>
      <c r="P19" s="877"/>
      <c r="Q19" s="878"/>
      <c r="R19" s="879"/>
      <c r="S19" s="879"/>
      <c r="T19" s="859"/>
      <c r="V19" s="874"/>
      <c r="W19" s="875"/>
      <c r="X19" s="875"/>
      <c r="Y19" s="875"/>
      <c r="Z19" s="875"/>
      <c r="AA19" s="875"/>
      <c r="AB19" s="875"/>
      <c r="AC19" s="875"/>
      <c r="AD19" s="880"/>
      <c r="AF19" s="874"/>
      <c r="AG19" s="875"/>
      <c r="AH19" s="875"/>
      <c r="AI19" s="875"/>
      <c r="AJ19" s="875"/>
      <c r="AK19" s="875"/>
      <c r="AL19" s="875"/>
      <c r="AM19" s="875"/>
      <c r="AN19" s="880"/>
    </row>
    <row r="20" spans="2:40" ht="16.5" customHeight="1">
      <c r="B20" s="1850" t="s">
        <v>1470</v>
      </c>
      <c r="C20" s="1851"/>
      <c r="D20" s="1851"/>
      <c r="E20" s="1851"/>
      <c r="F20" s="1851"/>
      <c r="G20" s="1851"/>
      <c r="H20" s="1851"/>
      <c r="I20" s="1851"/>
      <c r="J20" s="1852"/>
      <c r="L20" s="1850" t="s">
        <v>2264</v>
      </c>
      <c r="M20" s="1851"/>
      <c r="N20" s="1851"/>
      <c r="O20" s="1851"/>
      <c r="P20" s="1851"/>
      <c r="Q20" s="1851"/>
      <c r="R20" s="1851"/>
      <c r="S20" s="1851"/>
      <c r="T20" s="1852"/>
      <c r="V20" s="1850" t="s">
        <v>1470</v>
      </c>
      <c r="W20" s="1851"/>
      <c r="X20" s="1851"/>
      <c r="Y20" s="1851"/>
      <c r="Z20" s="1851"/>
      <c r="AA20" s="1851"/>
      <c r="AB20" s="1851"/>
      <c r="AC20" s="1851"/>
      <c r="AD20" s="1852"/>
      <c r="AF20" s="1850" t="s">
        <v>1470</v>
      </c>
      <c r="AG20" s="1851"/>
      <c r="AH20" s="1851"/>
      <c r="AI20" s="1851"/>
      <c r="AJ20" s="1851"/>
      <c r="AK20" s="1851"/>
      <c r="AL20" s="1851"/>
      <c r="AM20" s="1851"/>
      <c r="AN20" s="1852"/>
    </row>
    <row r="21" spans="2:40" ht="16.5" customHeight="1">
      <c r="B21" s="876" t="s">
        <v>2265</v>
      </c>
      <c r="C21" s="1879" t="s">
        <v>2266</v>
      </c>
      <c r="D21" s="1879"/>
      <c r="E21" s="881" t="s">
        <v>2267</v>
      </c>
      <c r="F21" s="881" t="s">
        <v>2268</v>
      </c>
      <c r="G21" s="1879" t="str">
        <f>E12</f>
        <v>○○○○○(기관명)</v>
      </c>
      <c r="H21" s="1879"/>
      <c r="I21" s="881" t="s">
        <v>1591</v>
      </c>
      <c r="J21" s="882"/>
      <c r="L21" s="876" t="s">
        <v>2269</v>
      </c>
      <c r="M21" s="1879" t="s">
        <v>2270</v>
      </c>
      <c r="N21" s="1879"/>
      <c r="O21" s="881" t="s">
        <v>2271</v>
      </c>
      <c r="P21" s="1856" t="s">
        <v>2272</v>
      </c>
      <c r="Q21" s="1856"/>
      <c r="R21" s="1856"/>
      <c r="S21" s="1856"/>
      <c r="T21" s="1887"/>
      <c r="V21" s="883" t="s">
        <v>2273</v>
      </c>
      <c r="W21" s="884"/>
      <c r="X21" s="884"/>
      <c r="Y21" s="885"/>
      <c r="Z21" s="881"/>
      <c r="AA21" s="1879" t="str">
        <f>Y11</f>
        <v>○○○○○(기관명)</v>
      </c>
      <c r="AB21" s="1879"/>
      <c r="AC21" s="881" t="s">
        <v>2274</v>
      </c>
      <c r="AD21" s="882"/>
      <c r="AF21" s="883" t="s">
        <v>2275</v>
      </c>
      <c r="AG21" s="884"/>
      <c r="AH21" s="884"/>
      <c r="AI21" s="885"/>
      <c r="AJ21" s="881"/>
      <c r="AK21" s="1879" t="str">
        <f>AI11</f>
        <v>○○○○○(기관명)</v>
      </c>
      <c r="AL21" s="1879"/>
      <c r="AM21" s="881" t="s">
        <v>2276</v>
      </c>
      <c r="AN21" s="882"/>
    </row>
    <row r="22" spans="2:40" ht="15.75">
      <c r="B22" s="886" t="s">
        <v>2277</v>
      </c>
      <c r="C22" s="875"/>
      <c r="D22" s="875"/>
      <c r="E22" s="875"/>
      <c r="F22" s="875"/>
      <c r="G22" s="875"/>
      <c r="H22" s="875"/>
      <c r="I22" s="875"/>
      <c r="J22" s="880"/>
      <c r="L22" s="876"/>
      <c r="M22" s="887"/>
      <c r="N22" s="887"/>
      <c r="O22" s="881"/>
      <c r="P22" s="875"/>
      <c r="Q22" s="875"/>
      <c r="R22" s="875"/>
      <c r="S22" s="875"/>
      <c r="T22" s="880"/>
      <c r="V22" s="886" t="s">
        <v>2277</v>
      </c>
      <c r="W22" s="875"/>
      <c r="X22" s="875"/>
      <c r="Y22" s="875"/>
      <c r="Z22" s="875"/>
      <c r="AA22" s="875"/>
      <c r="AB22" s="875"/>
      <c r="AC22" s="875"/>
      <c r="AD22" s="880"/>
      <c r="AF22" s="886" t="s">
        <v>2277</v>
      </c>
      <c r="AG22" s="875"/>
      <c r="AH22" s="875"/>
      <c r="AI22" s="875"/>
      <c r="AJ22" s="875"/>
      <c r="AK22" s="875"/>
      <c r="AL22" s="875"/>
      <c r="AM22" s="875"/>
      <c r="AN22" s="880"/>
    </row>
    <row r="23" spans="2:40" ht="15.75">
      <c r="B23" s="886"/>
      <c r="C23" s="875"/>
      <c r="D23" s="875"/>
      <c r="E23" s="875"/>
      <c r="F23" s="875"/>
      <c r="G23" s="875"/>
      <c r="H23" s="875"/>
      <c r="I23" s="875"/>
      <c r="J23" s="880"/>
      <c r="L23" s="1901" t="s">
        <v>2278</v>
      </c>
      <c r="M23" s="1927"/>
      <c r="N23" s="1878" t="s">
        <v>2279</v>
      </c>
      <c r="O23" s="1919"/>
      <c r="P23" s="1920" t="s">
        <v>2280</v>
      </c>
      <c r="Q23" s="1921"/>
      <c r="R23" s="1917" t="s">
        <v>2281</v>
      </c>
      <c r="S23" s="1919"/>
      <c r="T23" s="880"/>
      <c r="V23" s="886"/>
      <c r="W23" s="875"/>
      <c r="X23" s="875"/>
      <c r="Y23" s="875"/>
      <c r="Z23" s="875"/>
      <c r="AA23" s="875"/>
      <c r="AB23" s="875"/>
      <c r="AC23" s="875"/>
      <c r="AD23" s="880"/>
      <c r="AF23" s="886"/>
      <c r="AG23" s="875"/>
      <c r="AH23" s="875"/>
      <c r="AI23" s="875"/>
      <c r="AJ23" s="875"/>
      <c r="AK23" s="875"/>
      <c r="AL23" s="875"/>
      <c r="AM23" s="875"/>
      <c r="AN23" s="880"/>
    </row>
    <row r="24" spans="2:40" ht="15.75">
      <c r="B24" s="1882" t="s">
        <v>1469</v>
      </c>
      <c r="C24" s="1883"/>
      <c r="D24" s="1883"/>
      <c r="E24" s="1883"/>
      <c r="F24" s="1883"/>
      <c r="G24" s="1883"/>
      <c r="H24" s="1883"/>
      <c r="I24" s="1883"/>
      <c r="J24" s="1884"/>
      <c r="L24" s="1901" t="s">
        <v>2282</v>
      </c>
      <c r="M24" s="1903"/>
      <c r="N24" s="1917" t="str">
        <f>S14</f>
        <v>○○○</v>
      </c>
      <c r="O24" s="1919"/>
      <c r="P24" s="1920" t="s">
        <v>2283</v>
      </c>
      <c r="Q24" s="1921"/>
      <c r="R24" s="1917" t="s">
        <v>2284</v>
      </c>
      <c r="S24" s="1919"/>
      <c r="T24" s="880"/>
      <c r="V24" s="1882" t="s">
        <v>1469</v>
      </c>
      <c r="W24" s="1883"/>
      <c r="X24" s="1883"/>
      <c r="Y24" s="1883"/>
      <c r="Z24" s="1883"/>
      <c r="AA24" s="1883"/>
      <c r="AB24" s="1883"/>
      <c r="AC24" s="1883"/>
      <c r="AD24" s="1884"/>
      <c r="AF24" s="1882" t="s">
        <v>1469</v>
      </c>
      <c r="AG24" s="1883"/>
      <c r="AH24" s="1883"/>
      <c r="AI24" s="1883"/>
      <c r="AJ24" s="1883"/>
      <c r="AK24" s="1883"/>
      <c r="AL24" s="1883"/>
      <c r="AM24" s="1883"/>
      <c r="AN24" s="1884"/>
    </row>
    <row r="25" spans="2:40" ht="16.5" customHeight="1">
      <c r="B25" s="888" t="s">
        <v>2285</v>
      </c>
      <c r="C25" s="889"/>
      <c r="D25" s="1914" t="s">
        <v>2286</v>
      </c>
      <c r="E25" s="1914"/>
      <c r="F25" s="889" t="s">
        <v>2287</v>
      </c>
      <c r="G25" s="1914" t="s">
        <v>2288</v>
      </c>
      <c r="H25" s="1914"/>
      <c r="I25" s="889" t="s">
        <v>2289</v>
      </c>
      <c r="J25" s="890"/>
      <c r="L25" s="1915" t="s">
        <v>2290</v>
      </c>
      <c r="M25" s="1916"/>
      <c r="N25" s="1917" t="s">
        <v>2291</v>
      </c>
      <c r="O25" s="1918"/>
      <c r="P25" s="1918"/>
      <c r="Q25" s="1918"/>
      <c r="R25" s="1918"/>
      <c r="S25" s="1919"/>
      <c r="T25" s="880"/>
      <c r="V25" s="886" t="s">
        <v>2292</v>
      </c>
      <c r="W25" s="891"/>
      <c r="X25" s="891"/>
      <c r="Y25" s="891"/>
      <c r="Z25" s="891"/>
      <c r="AA25" s="891"/>
      <c r="AB25" s="891"/>
      <c r="AC25" s="891"/>
      <c r="AD25" s="892"/>
      <c r="AF25" s="886" t="s">
        <v>2292</v>
      </c>
      <c r="AG25" s="891"/>
      <c r="AH25" s="891"/>
      <c r="AI25" s="891"/>
      <c r="AJ25" s="891"/>
      <c r="AK25" s="891"/>
      <c r="AL25" s="891"/>
      <c r="AM25" s="891"/>
      <c r="AN25" s="892"/>
    </row>
    <row r="26" spans="2:40" ht="15.75">
      <c r="B26" s="1886" t="s">
        <v>2293</v>
      </c>
      <c r="C26" s="1856"/>
      <c r="D26" s="1856"/>
      <c r="E26" s="1856"/>
      <c r="F26" s="1856"/>
      <c r="G26" s="1856"/>
      <c r="H26" s="1856"/>
      <c r="I26" s="1856"/>
      <c r="J26" s="1887"/>
      <c r="L26" s="893"/>
      <c r="M26" s="894"/>
      <c r="N26" s="864"/>
      <c r="O26" s="864"/>
      <c r="P26" s="864"/>
      <c r="Q26" s="864"/>
      <c r="R26" s="864"/>
      <c r="S26" s="864"/>
      <c r="T26" s="880"/>
      <c r="V26" s="888" t="s">
        <v>2294</v>
      </c>
      <c r="W26" s="889"/>
      <c r="X26" s="858"/>
      <c r="Y26" s="895" t="s">
        <v>2295</v>
      </c>
      <c r="Z26" s="889" t="s">
        <v>2287</v>
      </c>
      <c r="AA26" s="895" t="s">
        <v>2296</v>
      </c>
      <c r="AB26" s="889" t="s">
        <v>2289</v>
      </c>
      <c r="AC26" s="858"/>
      <c r="AD26" s="890"/>
      <c r="AF26" s="888" t="s">
        <v>2297</v>
      </c>
      <c r="AG26" s="889"/>
      <c r="AH26" s="858"/>
      <c r="AI26" s="895" t="s">
        <v>2286</v>
      </c>
      <c r="AJ26" s="889" t="s">
        <v>2298</v>
      </c>
      <c r="AK26" s="895" t="s">
        <v>2288</v>
      </c>
      <c r="AL26" s="889" t="s">
        <v>2299</v>
      </c>
      <c r="AM26" s="858"/>
      <c r="AN26" s="890"/>
    </row>
    <row r="27" spans="2:40" ht="15.75">
      <c r="B27" s="1910" t="s">
        <v>2300</v>
      </c>
      <c r="C27" s="1911"/>
      <c r="D27" s="896" t="s">
        <v>2301</v>
      </c>
      <c r="E27" s="889" t="s">
        <v>2298</v>
      </c>
      <c r="F27" s="897" t="s">
        <v>2302</v>
      </c>
      <c r="G27" s="889" t="s">
        <v>2303</v>
      </c>
      <c r="H27" s="889"/>
      <c r="I27" s="889"/>
      <c r="J27" s="890"/>
      <c r="L27" s="1882" t="s">
        <v>1469</v>
      </c>
      <c r="M27" s="1883"/>
      <c r="N27" s="1883"/>
      <c r="O27" s="1883"/>
      <c r="P27" s="1883"/>
      <c r="Q27" s="1883"/>
      <c r="R27" s="1883"/>
      <c r="S27" s="1883"/>
      <c r="T27" s="1884"/>
      <c r="V27" s="1886" t="s">
        <v>2304</v>
      </c>
      <c r="W27" s="1856"/>
      <c r="X27" s="1856"/>
      <c r="Y27" s="1856"/>
      <c r="Z27" s="1856"/>
      <c r="AA27" s="1856"/>
      <c r="AB27" s="1856"/>
      <c r="AC27" s="1856"/>
      <c r="AD27" s="1887"/>
      <c r="AF27" s="1886" t="s">
        <v>2305</v>
      </c>
      <c r="AG27" s="1856"/>
      <c r="AH27" s="1856"/>
      <c r="AI27" s="1856"/>
      <c r="AJ27" s="1856"/>
      <c r="AK27" s="1856"/>
      <c r="AL27" s="1856"/>
      <c r="AM27" s="1856"/>
      <c r="AN27" s="1887"/>
    </row>
    <row r="28" spans="2:40" ht="15.75">
      <c r="B28" s="1910" t="s">
        <v>2306</v>
      </c>
      <c r="C28" s="1911"/>
      <c r="D28" s="898" t="s">
        <v>2307</v>
      </c>
      <c r="E28" s="889" t="s">
        <v>2308</v>
      </c>
      <c r="F28" s="899" t="s">
        <v>2309</v>
      </c>
      <c r="G28" s="898" t="s">
        <v>2310</v>
      </c>
      <c r="H28" s="889" t="s">
        <v>2311</v>
      </c>
      <c r="I28" s="889"/>
      <c r="J28" s="890"/>
      <c r="L28" s="888" t="s">
        <v>2312</v>
      </c>
      <c r="M28" s="889"/>
      <c r="N28" s="1914" t="s">
        <v>2295</v>
      </c>
      <c r="O28" s="1914"/>
      <c r="P28" s="889" t="s">
        <v>2313</v>
      </c>
      <c r="Q28" s="1914" t="s">
        <v>2288</v>
      </c>
      <c r="R28" s="1914"/>
      <c r="S28" s="889" t="s">
        <v>2314</v>
      </c>
      <c r="T28" s="890"/>
      <c r="V28" s="886" t="s">
        <v>2315</v>
      </c>
      <c r="W28" s="875"/>
      <c r="X28" s="875"/>
      <c r="Y28" s="875"/>
      <c r="Z28" s="875"/>
      <c r="AA28" s="875"/>
      <c r="AB28" s="875"/>
      <c r="AC28" s="875"/>
      <c r="AD28" s="880"/>
      <c r="AF28" s="886" t="s">
        <v>2315</v>
      </c>
      <c r="AG28" s="875"/>
      <c r="AH28" s="875"/>
      <c r="AI28" s="875"/>
      <c r="AJ28" s="875"/>
      <c r="AK28" s="875"/>
      <c r="AL28" s="875"/>
      <c r="AM28" s="875"/>
      <c r="AN28" s="880"/>
    </row>
    <row r="29" spans="2:40" ht="16.5" customHeight="1">
      <c r="B29" s="1912" t="s">
        <v>2316</v>
      </c>
      <c r="C29" s="1913"/>
      <c r="D29" s="881" t="s">
        <v>1468</v>
      </c>
      <c r="E29" s="900">
        <v>1234567</v>
      </c>
      <c r="F29" s="881" t="s">
        <v>2317</v>
      </c>
      <c r="G29" s="881"/>
      <c r="H29" s="881"/>
      <c r="I29" s="881"/>
      <c r="J29" s="882"/>
      <c r="L29" s="888"/>
      <c r="M29" s="889"/>
      <c r="N29" s="901"/>
      <c r="O29" s="901"/>
      <c r="P29" s="889"/>
      <c r="Q29" s="901"/>
      <c r="R29" s="901"/>
      <c r="S29" s="889"/>
      <c r="T29" s="890"/>
      <c r="V29" s="886" t="s">
        <v>2318</v>
      </c>
      <c r="W29" s="875"/>
      <c r="X29" s="875"/>
      <c r="Y29" s="875"/>
      <c r="Z29" s="875"/>
      <c r="AA29" s="875"/>
      <c r="AB29" s="875"/>
      <c r="AC29" s="875"/>
      <c r="AD29" s="880"/>
      <c r="AF29" s="886" t="s">
        <v>2318</v>
      </c>
      <c r="AG29" s="875"/>
      <c r="AH29" s="875"/>
      <c r="AI29" s="875"/>
      <c r="AJ29" s="875"/>
      <c r="AK29" s="875"/>
      <c r="AL29" s="875"/>
      <c r="AM29" s="875"/>
      <c r="AN29" s="880"/>
    </row>
    <row r="30" spans="2:40" ht="15.75">
      <c r="B30" s="1907" t="s">
        <v>2319</v>
      </c>
      <c r="C30" s="1908"/>
      <c r="D30" s="1908"/>
      <c r="E30" s="1908"/>
      <c r="F30" s="1908"/>
      <c r="G30" s="1908"/>
      <c r="H30" s="1908"/>
      <c r="I30" s="1908"/>
      <c r="J30" s="1909"/>
      <c r="L30" s="1882" t="s">
        <v>1467</v>
      </c>
      <c r="M30" s="1883"/>
      <c r="N30" s="1883"/>
      <c r="O30" s="1883"/>
      <c r="P30" s="1883"/>
      <c r="Q30" s="1883"/>
      <c r="R30" s="1883"/>
      <c r="S30" s="1883"/>
      <c r="T30" s="1884"/>
      <c r="V30" s="886" t="s">
        <v>2320</v>
      </c>
      <c r="W30" s="875"/>
      <c r="X30" s="875"/>
      <c r="Y30" s="875"/>
      <c r="Z30" s="875"/>
      <c r="AA30" s="875"/>
      <c r="AB30" s="875"/>
      <c r="AC30" s="875"/>
      <c r="AD30" s="880"/>
      <c r="AF30" s="886" t="s">
        <v>2321</v>
      </c>
      <c r="AG30" s="875"/>
      <c r="AH30" s="875"/>
      <c r="AI30" s="875"/>
      <c r="AJ30" s="875"/>
      <c r="AK30" s="875"/>
      <c r="AL30" s="875"/>
      <c r="AM30" s="875"/>
      <c r="AN30" s="880"/>
    </row>
    <row r="31" spans="2:40" ht="15.75">
      <c r="B31" s="1875" t="s">
        <v>1593</v>
      </c>
      <c r="C31" s="1876"/>
      <c r="D31" s="1876"/>
      <c r="E31" s="1876"/>
      <c r="F31" s="1876"/>
      <c r="G31" s="1876"/>
      <c r="H31" s="1876"/>
      <c r="I31" s="1876"/>
      <c r="J31" s="1877"/>
      <c r="L31" s="888" t="s">
        <v>2322</v>
      </c>
      <c r="M31" s="889"/>
      <c r="N31" s="889"/>
      <c r="O31" s="889"/>
      <c r="P31" s="900">
        <v>1234567</v>
      </c>
      <c r="Q31" s="889" t="s">
        <v>2323</v>
      </c>
      <c r="R31" s="889"/>
      <c r="S31" s="889"/>
      <c r="T31" s="890"/>
      <c r="V31" s="886" t="s">
        <v>2324</v>
      </c>
      <c r="W31" s="875"/>
      <c r="X31" s="875"/>
      <c r="Y31" s="875"/>
      <c r="Z31" s="875"/>
      <c r="AA31" s="875"/>
      <c r="AB31" s="875"/>
      <c r="AC31" s="875"/>
      <c r="AD31" s="880"/>
      <c r="AF31" s="886" t="s">
        <v>2325</v>
      </c>
      <c r="AG31" s="875"/>
      <c r="AH31" s="875"/>
      <c r="AI31" s="875"/>
      <c r="AJ31" s="875"/>
      <c r="AK31" s="875"/>
      <c r="AL31" s="875"/>
      <c r="AM31" s="875"/>
      <c r="AN31" s="880"/>
    </row>
    <row r="32" spans="2:40" ht="15.75">
      <c r="B32" s="1875" t="s">
        <v>1594</v>
      </c>
      <c r="C32" s="1876"/>
      <c r="D32" s="1876"/>
      <c r="E32" s="1876"/>
      <c r="F32" s="1876"/>
      <c r="G32" s="1876"/>
      <c r="H32" s="1876"/>
      <c r="I32" s="1876"/>
      <c r="J32" s="1877"/>
      <c r="L32" s="1875" t="s">
        <v>2326</v>
      </c>
      <c r="M32" s="1876"/>
      <c r="N32" s="1876"/>
      <c r="O32" s="1876"/>
      <c r="P32" s="1876"/>
      <c r="Q32" s="1876"/>
      <c r="R32" s="1876"/>
      <c r="S32" s="1876"/>
      <c r="T32" s="1877"/>
      <c r="V32" s="886" t="s">
        <v>2327</v>
      </c>
      <c r="W32" s="875"/>
      <c r="X32" s="875"/>
      <c r="Y32" s="875"/>
      <c r="Z32" s="875"/>
      <c r="AA32" s="875"/>
      <c r="AB32" s="875"/>
      <c r="AC32" s="875"/>
      <c r="AD32" s="880"/>
      <c r="AF32" s="886" t="s">
        <v>2328</v>
      </c>
      <c r="AG32" s="875"/>
      <c r="AH32" s="875"/>
      <c r="AI32" s="875"/>
      <c r="AJ32" s="875"/>
      <c r="AK32" s="875"/>
      <c r="AL32" s="875"/>
      <c r="AM32" s="875"/>
      <c r="AN32" s="880"/>
    </row>
    <row r="33" spans="2:40" ht="15.75">
      <c r="B33" s="886"/>
      <c r="C33" s="902"/>
      <c r="D33" s="902"/>
      <c r="E33" s="902"/>
      <c r="F33" s="902"/>
      <c r="G33" s="902"/>
      <c r="H33" s="902"/>
      <c r="I33" s="902"/>
      <c r="J33" s="903"/>
      <c r="L33" s="1857" t="s">
        <v>2329</v>
      </c>
      <c r="M33" s="1858"/>
      <c r="N33" s="1858"/>
      <c r="O33" s="1858"/>
      <c r="P33" s="1858"/>
      <c r="Q33" s="1858"/>
      <c r="R33" s="1858"/>
      <c r="S33" s="1858"/>
      <c r="T33" s="1859"/>
      <c r="V33" s="1910" t="s">
        <v>2330</v>
      </c>
      <c r="W33" s="1911"/>
      <c r="X33" s="1876" t="s">
        <v>2331</v>
      </c>
      <c r="Y33" s="1876"/>
      <c r="Z33" s="1876"/>
      <c r="AA33" s="889" t="s">
        <v>2332</v>
      </c>
      <c r="AB33" s="889"/>
      <c r="AC33" s="889"/>
      <c r="AD33" s="859"/>
      <c r="AF33" s="886" t="s">
        <v>2333</v>
      </c>
      <c r="AG33" s="875"/>
      <c r="AH33" s="875"/>
      <c r="AI33" s="875"/>
      <c r="AJ33" s="875"/>
      <c r="AK33" s="875"/>
      <c r="AL33" s="875"/>
      <c r="AM33" s="875"/>
      <c r="AN33" s="880"/>
    </row>
    <row r="34" spans="2:40" ht="15.75">
      <c r="B34" s="1882" t="s">
        <v>1467</v>
      </c>
      <c r="C34" s="1883"/>
      <c r="D34" s="1883"/>
      <c r="E34" s="1883"/>
      <c r="F34" s="1883"/>
      <c r="G34" s="1883"/>
      <c r="H34" s="1883"/>
      <c r="I34" s="1883"/>
      <c r="J34" s="1884"/>
      <c r="L34" s="1875" t="s">
        <v>2334</v>
      </c>
      <c r="M34" s="1876"/>
      <c r="N34" s="1876"/>
      <c r="O34" s="1876"/>
      <c r="P34" s="1876"/>
      <c r="Q34" s="1876"/>
      <c r="R34" s="1876"/>
      <c r="S34" s="1876"/>
      <c r="T34" s="1877"/>
      <c r="V34" s="1910" t="s">
        <v>2335</v>
      </c>
      <c r="W34" s="1911"/>
      <c r="X34" s="898" t="s">
        <v>2336</v>
      </c>
      <c r="Y34" s="889" t="s">
        <v>2337</v>
      </c>
      <c r="Z34" s="899" t="s">
        <v>2338</v>
      </c>
      <c r="AA34" s="898" t="s">
        <v>2651</v>
      </c>
      <c r="AB34" s="889" t="s">
        <v>2339</v>
      </c>
      <c r="AC34" s="889"/>
      <c r="AD34" s="890"/>
      <c r="AF34" s="1910" t="s">
        <v>2340</v>
      </c>
      <c r="AG34" s="1911"/>
      <c r="AH34" s="1876" t="s">
        <v>2341</v>
      </c>
      <c r="AI34" s="1876"/>
      <c r="AJ34" s="1876"/>
      <c r="AK34" s="889" t="s">
        <v>2332</v>
      </c>
      <c r="AL34" s="889"/>
      <c r="AM34" s="889"/>
      <c r="AN34" s="859"/>
    </row>
    <row r="35" spans="2:40" ht="15.75">
      <c r="B35" s="1857" t="s">
        <v>2342</v>
      </c>
      <c r="C35" s="1858"/>
      <c r="D35" s="1858"/>
      <c r="E35" s="1858"/>
      <c r="F35" s="1858"/>
      <c r="G35" s="1858"/>
      <c r="H35" s="1858"/>
      <c r="I35" s="1858"/>
      <c r="J35" s="1859"/>
      <c r="L35" s="886"/>
      <c r="M35" s="902"/>
      <c r="N35" s="902"/>
      <c r="O35" s="902"/>
      <c r="P35" s="902"/>
      <c r="Q35" s="902"/>
      <c r="R35" s="902"/>
      <c r="S35" s="902"/>
      <c r="T35" s="903"/>
      <c r="V35" s="1912" t="s">
        <v>2343</v>
      </c>
      <c r="W35" s="1913"/>
      <c r="X35" s="881" t="s">
        <v>1595</v>
      </c>
      <c r="Y35" s="900">
        <v>1234567</v>
      </c>
      <c r="Z35" s="881" t="s">
        <v>2317</v>
      </c>
      <c r="AA35" s="881"/>
      <c r="AB35" s="881"/>
      <c r="AC35" s="881"/>
      <c r="AD35" s="882"/>
      <c r="AF35" s="1910" t="s">
        <v>2344</v>
      </c>
      <c r="AG35" s="1911"/>
      <c r="AH35" s="898" t="s">
        <v>2345</v>
      </c>
      <c r="AI35" s="889" t="s">
        <v>2346</v>
      </c>
      <c r="AJ35" s="988" t="s">
        <v>2652</v>
      </c>
      <c r="AK35" s="904"/>
      <c r="AL35" s="889"/>
      <c r="AM35" s="889"/>
      <c r="AN35" s="890"/>
    </row>
    <row r="36" spans="2:40" ht="15.75">
      <c r="B36" s="905" t="s">
        <v>2347</v>
      </c>
      <c r="C36" s="906"/>
      <c r="D36" s="906"/>
      <c r="E36" s="906"/>
      <c r="F36" s="906"/>
      <c r="G36" s="906"/>
      <c r="H36" s="906"/>
      <c r="I36" s="906"/>
      <c r="J36" s="907"/>
      <c r="L36" s="1882" t="s">
        <v>1466</v>
      </c>
      <c r="M36" s="1883"/>
      <c r="N36" s="1883"/>
      <c r="O36" s="1883"/>
      <c r="P36" s="1883"/>
      <c r="Q36" s="1883"/>
      <c r="R36" s="1883"/>
      <c r="S36" s="1883"/>
      <c r="T36" s="1884"/>
      <c r="V36" s="908" t="s">
        <v>2348</v>
      </c>
      <c r="W36" s="909"/>
      <c r="X36" s="910"/>
      <c r="Y36" s="911"/>
      <c r="Z36" s="910"/>
      <c r="AA36" s="900">
        <v>1234567</v>
      </c>
      <c r="AB36" s="881" t="s">
        <v>2349</v>
      </c>
      <c r="AC36" s="881"/>
      <c r="AD36" s="882"/>
      <c r="AF36" s="1912" t="s">
        <v>2350</v>
      </c>
      <c r="AG36" s="1913"/>
      <c r="AH36" s="881" t="s">
        <v>2351</v>
      </c>
      <c r="AI36" s="900">
        <v>1234567</v>
      </c>
      <c r="AJ36" s="881" t="s">
        <v>2352</v>
      </c>
      <c r="AK36" s="881"/>
      <c r="AL36" s="881"/>
      <c r="AM36" s="881"/>
      <c r="AN36" s="882"/>
    </row>
    <row r="37" spans="2:40" ht="15.75">
      <c r="B37" s="905" t="s">
        <v>2353</v>
      </c>
      <c r="C37" s="906"/>
      <c r="D37" s="906"/>
      <c r="E37" s="906"/>
      <c r="F37" s="906"/>
      <c r="G37" s="906"/>
      <c r="H37" s="906"/>
      <c r="I37" s="906"/>
      <c r="J37" s="907"/>
      <c r="L37" s="1875" t="s">
        <v>2354</v>
      </c>
      <c r="M37" s="1876"/>
      <c r="N37" s="1876"/>
      <c r="O37" s="1876"/>
      <c r="P37" s="1876"/>
      <c r="Q37" s="1876"/>
      <c r="R37" s="1876"/>
      <c r="S37" s="1876"/>
      <c r="T37" s="1877"/>
      <c r="V37" s="908" t="s">
        <v>2355</v>
      </c>
      <c r="W37" s="858"/>
      <c r="X37" s="858"/>
      <c r="Y37" s="912"/>
      <c r="Z37" s="913"/>
      <c r="AA37" s="900">
        <v>1234567</v>
      </c>
      <c r="AB37" s="858" t="s">
        <v>2349</v>
      </c>
      <c r="AC37" s="881"/>
      <c r="AD37" s="859"/>
      <c r="AF37" s="908" t="s">
        <v>2356</v>
      </c>
      <c r="AG37" s="909"/>
      <c r="AH37" s="910"/>
      <c r="AI37" s="911"/>
      <c r="AJ37" s="910"/>
      <c r="AK37" s="900">
        <v>1234567</v>
      </c>
      <c r="AL37" s="881" t="s">
        <v>2349</v>
      </c>
      <c r="AM37" s="881"/>
      <c r="AN37" s="882"/>
    </row>
    <row r="38" spans="2:40" ht="15.75">
      <c r="B38" s="1857" t="s">
        <v>2357</v>
      </c>
      <c r="C38" s="1858"/>
      <c r="D38" s="1858"/>
      <c r="E38" s="1858"/>
      <c r="F38" s="1858"/>
      <c r="G38" s="1858"/>
      <c r="H38" s="1858"/>
      <c r="I38" s="1858"/>
      <c r="J38" s="1859"/>
      <c r="L38" s="1875" t="s">
        <v>2358</v>
      </c>
      <c r="M38" s="1876"/>
      <c r="N38" s="1876"/>
      <c r="O38" s="1876"/>
      <c r="P38" s="1876"/>
      <c r="Q38" s="1876"/>
      <c r="R38" s="1876"/>
      <c r="S38" s="1876"/>
      <c r="T38" s="1877"/>
      <c r="V38" s="1907" t="s">
        <v>2359</v>
      </c>
      <c r="W38" s="1908"/>
      <c r="X38" s="1908"/>
      <c r="Y38" s="1908"/>
      <c r="Z38" s="1908"/>
      <c r="AA38" s="1908"/>
      <c r="AB38" s="1908"/>
      <c r="AC38" s="1908"/>
      <c r="AD38" s="1909"/>
      <c r="AF38" s="908" t="s">
        <v>2355</v>
      </c>
      <c r="AG38" s="858"/>
      <c r="AH38" s="858"/>
      <c r="AI38" s="912"/>
      <c r="AJ38" s="913"/>
      <c r="AK38" s="900">
        <v>1234567</v>
      </c>
      <c r="AL38" s="858" t="s">
        <v>2317</v>
      </c>
      <c r="AM38" s="881"/>
      <c r="AN38" s="859"/>
    </row>
    <row r="39" spans="2:40" ht="15.75">
      <c r="B39" s="1857" t="s">
        <v>1597</v>
      </c>
      <c r="C39" s="1858"/>
      <c r="D39" s="1858"/>
      <c r="E39" s="1858"/>
      <c r="F39" s="1858"/>
      <c r="G39" s="1858"/>
      <c r="H39" s="1858"/>
      <c r="I39" s="1858"/>
      <c r="J39" s="1859"/>
      <c r="L39" s="1875" t="s">
        <v>2360</v>
      </c>
      <c r="M39" s="1876"/>
      <c r="N39" s="1876"/>
      <c r="O39" s="1876"/>
      <c r="P39" s="1876"/>
      <c r="Q39" s="1876"/>
      <c r="R39" s="1876"/>
      <c r="S39" s="1876"/>
      <c r="T39" s="1877"/>
      <c r="V39" s="1875" t="s">
        <v>2361</v>
      </c>
      <c r="W39" s="1876"/>
      <c r="X39" s="1876"/>
      <c r="Y39" s="1876"/>
      <c r="Z39" s="1876"/>
      <c r="AA39" s="1876"/>
      <c r="AB39" s="1876"/>
      <c r="AC39" s="1876"/>
      <c r="AD39" s="1877"/>
      <c r="AF39" s="1907" t="s">
        <v>2359</v>
      </c>
      <c r="AG39" s="1908"/>
      <c r="AH39" s="1908"/>
      <c r="AI39" s="1908"/>
      <c r="AJ39" s="1908"/>
      <c r="AK39" s="1908"/>
      <c r="AL39" s="1908"/>
      <c r="AM39" s="1908"/>
      <c r="AN39" s="1909"/>
    </row>
    <row r="40" spans="2:40" ht="15.75">
      <c r="B40" s="1857" t="s">
        <v>2362</v>
      </c>
      <c r="C40" s="1858"/>
      <c r="D40" s="1858"/>
      <c r="E40" s="1858"/>
      <c r="F40" s="1858"/>
      <c r="G40" s="1858"/>
      <c r="H40" s="1858"/>
      <c r="I40" s="1858"/>
      <c r="J40" s="1859"/>
      <c r="L40" s="886"/>
      <c r="M40" s="902"/>
      <c r="N40" s="902"/>
      <c r="O40" s="902"/>
      <c r="P40" s="902"/>
      <c r="Q40" s="902"/>
      <c r="R40" s="902"/>
      <c r="S40" s="902"/>
      <c r="T40" s="903"/>
      <c r="V40" s="888" t="s">
        <v>2363</v>
      </c>
      <c r="W40" s="889"/>
      <c r="X40" s="914"/>
      <c r="Y40" s="889" t="s">
        <v>2364</v>
      </c>
      <c r="Z40" s="889"/>
      <c r="AA40" s="889"/>
      <c r="AB40" s="889"/>
      <c r="AC40" s="889"/>
      <c r="AD40" s="890"/>
      <c r="AF40" s="1875" t="s">
        <v>2365</v>
      </c>
      <c r="AG40" s="1876"/>
      <c r="AH40" s="1876"/>
      <c r="AI40" s="1876"/>
      <c r="AJ40" s="1876"/>
      <c r="AK40" s="1876"/>
      <c r="AL40" s="1876"/>
      <c r="AM40" s="1876"/>
      <c r="AN40" s="1877"/>
    </row>
    <row r="41" spans="2:40" ht="15.75">
      <c r="B41" s="905"/>
      <c r="C41" s="906"/>
      <c r="D41" s="906"/>
      <c r="E41" s="906"/>
      <c r="F41" s="906"/>
      <c r="G41" s="906"/>
      <c r="H41" s="906"/>
      <c r="I41" s="906"/>
      <c r="J41" s="907"/>
      <c r="L41" s="915" t="s">
        <v>2366</v>
      </c>
      <c r="M41" s="902"/>
      <c r="N41" s="902"/>
      <c r="O41" s="902"/>
      <c r="P41" s="902"/>
      <c r="Q41" s="902"/>
      <c r="R41" s="902"/>
      <c r="S41" s="902"/>
      <c r="T41" s="903"/>
      <c r="V41" s="888" t="s">
        <v>2367</v>
      </c>
      <c r="W41" s="889"/>
      <c r="X41" s="889"/>
      <c r="Y41" s="889"/>
      <c r="Z41" s="889"/>
      <c r="AA41" s="889"/>
      <c r="AB41" s="889"/>
      <c r="AC41" s="889"/>
      <c r="AD41" s="890"/>
      <c r="AF41" s="888" t="s">
        <v>2368</v>
      </c>
      <c r="AG41" s="889"/>
      <c r="AH41" s="914"/>
      <c r="AI41" s="889" t="s">
        <v>2369</v>
      </c>
      <c r="AJ41" s="889"/>
      <c r="AK41" s="889"/>
      <c r="AL41" s="889"/>
      <c r="AM41" s="889"/>
      <c r="AN41" s="890"/>
    </row>
    <row r="42" spans="2:40" ht="15.75">
      <c r="B42" s="1847" t="s">
        <v>1466</v>
      </c>
      <c r="C42" s="1848"/>
      <c r="D42" s="1848"/>
      <c r="E42" s="1848"/>
      <c r="F42" s="1848"/>
      <c r="G42" s="1848"/>
      <c r="H42" s="1848"/>
      <c r="I42" s="1848"/>
      <c r="J42" s="1849"/>
      <c r="L42" s="886" t="s">
        <v>2370</v>
      </c>
      <c r="M42" s="902"/>
      <c r="N42" s="902"/>
      <c r="O42" s="902"/>
      <c r="P42" s="902"/>
      <c r="Q42" s="902"/>
      <c r="R42" s="902"/>
      <c r="S42" s="902"/>
      <c r="T42" s="903"/>
      <c r="V42" s="888" t="s">
        <v>2371</v>
      </c>
      <c r="W42" s="889"/>
      <c r="X42" s="889"/>
      <c r="Y42" s="889"/>
      <c r="Z42" s="889"/>
      <c r="AA42" s="889"/>
      <c r="AB42" s="889"/>
      <c r="AC42" s="889"/>
      <c r="AD42" s="890"/>
      <c r="AF42" s="989" t="s">
        <v>2653</v>
      </c>
      <c r="AG42" s="889"/>
      <c r="AH42" s="889"/>
      <c r="AI42" s="889"/>
      <c r="AJ42" s="889"/>
      <c r="AK42" s="889"/>
      <c r="AL42" s="889"/>
      <c r="AM42" s="889"/>
      <c r="AN42" s="890"/>
    </row>
    <row r="43" spans="2:40" ht="15.75">
      <c r="B43" s="1857" t="s">
        <v>2372</v>
      </c>
      <c r="C43" s="1858"/>
      <c r="D43" s="1858"/>
      <c r="E43" s="1858"/>
      <c r="F43" s="1858"/>
      <c r="G43" s="1858"/>
      <c r="H43" s="1858"/>
      <c r="I43" s="1858"/>
      <c r="J43" s="1859"/>
      <c r="L43" s="886" t="s">
        <v>2373</v>
      </c>
      <c r="M43" s="902"/>
      <c r="N43" s="902"/>
      <c r="O43" s="902"/>
      <c r="P43" s="902"/>
      <c r="Q43" s="902"/>
      <c r="R43" s="902"/>
      <c r="S43" s="902"/>
      <c r="T43" s="903"/>
      <c r="V43" s="888"/>
      <c r="W43" s="889"/>
      <c r="X43" s="889"/>
      <c r="Y43" s="889"/>
      <c r="Z43" s="889"/>
      <c r="AA43" s="889"/>
      <c r="AB43" s="889"/>
      <c r="AC43" s="889"/>
      <c r="AD43" s="890"/>
      <c r="AF43" s="888" t="s">
        <v>2371</v>
      </c>
      <c r="AG43" s="889"/>
      <c r="AH43" s="889"/>
      <c r="AI43" s="889"/>
      <c r="AJ43" s="889"/>
      <c r="AK43" s="889"/>
      <c r="AL43" s="889"/>
      <c r="AM43" s="889"/>
      <c r="AN43" s="890"/>
    </row>
    <row r="44" spans="2:40" ht="15.75">
      <c r="B44" s="1857" t="s">
        <v>2374</v>
      </c>
      <c r="C44" s="1858"/>
      <c r="D44" s="1858"/>
      <c r="E44" s="1858"/>
      <c r="F44" s="1858"/>
      <c r="G44" s="1858"/>
      <c r="H44" s="1858"/>
      <c r="I44" s="1858"/>
      <c r="J44" s="1859"/>
      <c r="L44" s="886" t="s">
        <v>2375</v>
      </c>
      <c r="M44" s="902"/>
      <c r="N44" s="902"/>
      <c r="O44" s="902"/>
      <c r="P44" s="902"/>
      <c r="Q44" s="902"/>
      <c r="R44" s="902"/>
      <c r="S44" s="902"/>
      <c r="T44" s="903"/>
      <c r="V44" s="916" t="s">
        <v>2376</v>
      </c>
      <c r="W44" s="889"/>
      <c r="X44" s="889"/>
      <c r="Y44" s="889"/>
      <c r="Z44" s="889"/>
      <c r="AA44" s="889"/>
      <c r="AB44" s="889"/>
      <c r="AC44" s="889"/>
      <c r="AD44" s="890"/>
      <c r="AF44" s="888"/>
      <c r="AG44" s="889"/>
      <c r="AH44" s="889"/>
      <c r="AI44" s="889"/>
      <c r="AJ44" s="889"/>
      <c r="AK44" s="889"/>
      <c r="AL44" s="889"/>
      <c r="AM44" s="889"/>
      <c r="AN44" s="890"/>
    </row>
    <row r="45" spans="2:40" ht="15.75">
      <c r="B45" s="1857" t="s">
        <v>2377</v>
      </c>
      <c r="C45" s="1858"/>
      <c r="D45" s="1858"/>
      <c r="E45" s="1858"/>
      <c r="F45" s="1858"/>
      <c r="G45" s="1858"/>
      <c r="H45" s="1858"/>
      <c r="I45" s="1858"/>
      <c r="J45" s="1859"/>
      <c r="L45" s="886" t="s">
        <v>2378</v>
      </c>
      <c r="M45" s="902"/>
      <c r="N45" s="902"/>
      <c r="O45" s="902"/>
      <c r="P45" s="902"/>
      <c r="Q45" s="902"/>
      <c r="R45" s="902"/>
      <c r="S45" s="902"/>
      <c r="T45" s="903"/>
      <c r="V45" s="886" t="s">
        <v>2379</v>
      </c>
      <c r="W45" s="889"/>
      <c r="X45" s="889"/>
      <c r="Y45" s="889"/>
      <c r="Z45" s="889"/>
      <c r="AA45" s="889"/>
      <c r="AB45" s="889"/>
      <c r="AC45" s="889"/>
      <c r="AD45" s="890"/>
      <c r="AF45" s="916" t="s">
        <v>2380</v>
      </c>
      <c r="AG45" s="889"/>
      <c r="AH45" s="889"/>
      <c r="AI45" s="889"/>
      <c r="AJ45" s="889"/>
      <c r="AK45" s="889"/>
      <c r="AL45" s="889"/>
      <c r="AM45" s="889"/>
      <c r="AN45" s="890"/>
    </row>
    <row r="46" spans="2:40" ht="15.75">
      <c r="B46" s="905" t="s">
        <v>2381</v>
      </c>
      <c r="C46" s="906"/>
      <c r="D46" s="906"/>
      <c r="E46" s="906"/>
      <c r="F46" s="906"/>
      <c r="G46" s="906"/>
      <c r="H46" s="906"/>
      <c r="I46" s="906"/>
      <c r="J46" s="907"/>
      <c r="L46" s="886" t="s">
        <v>2382</v>
      </c>
      <c r="M46" s="902"/>
      <c r="N46" s="902"/>
      <c r="O46" s="902"/>
      <c r="P46" s="902"/>
      <c r="Q46" s="902"/>
      <c r="R46" s="902"/>
      <c r="S46" s="902"/>
      <c r="T46" s="903"/>
      <c r="V46" s="917" t="s">
        <v>2383</v>
      </c>
      <c r="W46" s="1901" t="s">
        <v>2384</v>
      </c>
      <c r="X46" s="1902"/>
      <c r="Y46" s="1902"/>
      <c r="Z46" s="1902"/>
      <c r="AA46" s="1902"/>
      <c r="AB46" s="1903"/>
      <c r="AC46" s="918" t="s">
        <v>2385</v>
      </c>
      <c r="AD46" s="917" t="s">
        <v>2386</v>
      </c>
      <c r="AF46" s="886" t="s">
        <v>2387</v>
      </c>
      <c r="AG46" s="889"/>
      <c r="AH46" s="889"/>
      <c r="AI46" s="889"/>
      <c r="AJ46" s="889"/>
      <c r="AK46" s="889"/>
      <c r="AL46" s="889"/>
      <c r="AM46" s="889"/>
      <c r="AN46" s="890"/>
    </row>
    <row r="47" spans="2:40" ht="15.75">
      <c r="B47" s="905" t="s">
        <v>2388</v>
      </c>
      <c r="C47" s="906"/>
      <c r="D47" s="906"/>
      <c r="E47" s="906"/>
      <c r="F47" s="906"/>
      <c r="G47" s="906"/>
      <c r="H47" s="906"/>
      <c r="I47" s="906"/>
      <c r="J47" s="907"/>
      <c r="L47" s="919" t="s">
        <v>2389</v>
      </c>
      <c r="M47" s="920"/>
      <c r="N47" s="920"/>
      <c r="O47" s="920"/>
      <c r="P47" s="920"/>
      <c r="Q47" s="920"/>
      <c r="R47" s="920"/>
      <c r="S47" s="902"/>
      <c r="T47" s="903"/>
      <c r="V47" s="1894" t="s">
        <v>2390</v>
      </c>
      <c r="W47" s="1896" t="s">
        <v>2391</v>
      </c>
      <c r="X47" s="1897"/>
      <c r="Y47" s="921"/>
      <c r="Z47" s="1894" t="s">
        <v>1611</v>
      </c>
      <c r="AA47" s="1896" t="s">
        <v>2392</v>
      </c>
      <c r="AB47" s="1897"/>
      <c r="AC47" s="922"/>
      <c r="AD47" s="923"/>
      <c r="AF47" s="917" t="s">
        <v>2393</v>
      </c>
      <c r="AG47" s="1901" t="s">
        <v>2394</v>
      </c>
      <c r="AH47" s="1902"/>
      <c r="AI47" s="1902"/>
      <c r="AJ47" s="1902"/>
      <c r="AK47" s="1902"/>
      <c r="AL47" s="1903"/>
      <c r="AM47" s="918" t="s">
        <v>2385</v>
      </c>
      <c r="AN47" s="917" t="s">
        <v>2395</v>
      </c>
    </row>
    <row r="48" spans="2:40" ht="15.75">
      <c r="B48" s="905"/>
      <c r="C48" s="906"/>
      <c r="D48" s="906"/>
      <c r="E48" s="906"/>
      <c r="F48" s="906"/>
      <c r="G48" s="906"/>
      <c r="H48" s="906"/>
      <c r="I48" s="906"/>
      <c r="J48" s="907"/>
      <c r="L48" s="919" t="s">
        <v>2396</v>
      </c>
      <c r="M48" s="920"/>
      <c r="N48" s="920"/>
      <c r="O48" s="920"/>
      <c r="P48" s="920"/>
      <c r="Q48" s="920"/>
      <c r="R48" s="920"/>
      <c r="S48" s="902"/>
      <c r="T48" s="903"/>
      <c r="V48" s="1906"/>
      <c r="W48" s="1896" t="s">
        <v>2397</v>
      </c>
      <c r="X48" s="1897"/>
      <c r="Y48" s="924"/>
      <c r="Z48" s="1895"/>
      <c r="AA48" s="1896" t="s">
        <v>2398</v>
      </c>
      <c r="AB48" s="1897"/>
      <c r="AC48" s="922"/>
      <c r="AD48" s="923"/>
      <c r="AF48" s="1894" t="s">
        <v>2390</v>
      </c>
      <c r="AG48" s="1896" t="s">
        <v>2391</v>
      </c>
      <c r="AH48" s="1897"/>
      <c r="AI48" s="921"/>
      <c r="AJ48" s="1894" t="s">
        <v>2399</v>
      </c>
      <c r="AK48" s="1896" t="s">
        <v>2392</v>
      </c>
      <c r="AL48" s="1897"/>
      <c r="AM48" s="922"/>
      <c r="AN48" s="923"/>
    </row>
    <row r="49" spans="2:40" ht="15.75">
      <c r="B49" s="925" t="s">
        <v>2400</v>
      </c>
      <c r="C49" s="906"/>
      <c r="D49" s="906"/>
      <c r="E49" s="906"/>
      <c r="F49" s="906"/>
      <c r="G49" s="906"/>
      <c r="H49" s="906"/>
      <c r="I49" s="906"/>
      <c r="J49" s="907"/>
      <c r="L49" s="919" t="s">
        <v>2401</v>
      </c>
      <c r="M49" s="920"/>
      <c r="N49" s="920"/>
      <c r="O49" s="920"/>
      <c r="P49" s="920"/>
      <c r="Q49" s="920"/>
      <c r="R49" s="920"/>
      <c r="S49" s="902"/>
      <c r="T49" s="903"/>
      <c r="V49" s="1895"/>
      <c r="W49" s="1896" t="s">
        <v>2402</v>
      </c>
      <c r="X49" s="1897"/>
      <c r="Y49" s="921"/>
      <c r="Z49" s="917" t="s">
        <v>2403</v>
      </c>
      <c r="AA49" s="1896"/>
      <c r="AB49" s="1897"/>
      <c r="AC49" s="922"/>
      <c r="AD49" s="923"/>
      <c r="AF49" s="1906"/>
      <c r="AG49" s="1896" t="s">
        <v>2404</v>
      </c>
      <c r="AH49" s="1897"/>
      <c r="AI49" s="924"/>
      <c r="AJ49" s="1895"/>
      <c r="AK49" s="1896" t="s">
        <v>2398</v>
      </c>
      <c r="AL49" s="1897"/>
      <c r="AM49" s="922"/>
      <c r="AN49" s="923"/>
    </row>
    <row r="50" spans="2:40" ht="15.75">
      <c r="B50" s="905" t="s">
        <v>2405</v>
      </c>
      <c r="C50" s="906"/>
      <c r="D50" s="906"/>
      <c r="E50" s="906"/>
      <c r="F50" s="906"/>
      <c r="G50" s="906"/>
      <c r="H50" s="906"/>
      <c r="I50" s="906"/>
      <c r="J50" s="907"/>
      <c r="L50" s="919" t="s">
        <v>2406</v>
      </c>
      <c r="M50" s="920"/>
      <c r="N50" s="920"/>
      <c r="O50" s="920"/>
      <c r="P50" s="920"/>
      <c r="Q50" s="920"/>
      <c r="R50" s="920"/>
      <c r="S50" s="902"/>
      <c r="T50" s="903"/>
      <c r="V50" s="1894" t="s">
        <v>2407</v>
      </c>
      <c r="W50" s="1896" t="s">
        <v>2391</v>
      </c>
      <c r="X50" s="1897"/>
      <c r="Y50" s="921"/>
      <c r="Z50" s="1894" t="s">
        <v>2408</v>
      </c>
      <c r="AA50" s="1896" t="s">
        <v>2409</v>
      </c>
      <c r="AB50" s="1897"/>
      <c r="AC50" s="922"/>
      <c r="AD50" s="923"/>
      <c r="AF50" s="1895"/>
      <c r="AG50" s="1896" t="s">
        <v>2410</v>
      </c>
      <c r="AH50" s="1897"/>
      <c r="AI50" s="921"/>
      <c r="AJ50" s="917" t="s">
        <v>2403</v>
      </c>
      <c r="AK50" s="1896"/>
      <c r="AL50" s="1897"/>
      <c r="AM50" s="922"/>
      <c r="AN50" s="923"/>
    </row>
    <row r="51" spans="2:40" ht="15.75">
      <c r="B51" s="905" t="s">
        <v>2411</v>
      </c>
      <c r="C51" s="906"/>
      <c r="D51" s="906"/>
      <c r="E51" s="906"/>
      <c r="F51" s="906"/>
      <c r="G51" s="906"/>
      <c r="H51" s="906"/>
      <c r="I51" s="906"/>
      <c r="J51" s="907"/>
      <c r="L51" s="926"/>
      <c r="M51" s="920"/>
      <c r="N51" s="920"/>
      <c r="O51" s="920"/>
      <c r="P51" s="920"/>
      <c r="Q51" s="920"/>
      <c r="R51" s="920"/>
      <c r="S51" s="902"/>
      <c r="T51" s="903"/>
      <c r="V51" s="1906"/>
      <c r="W51" s="1896" t="s">
        <v>2404</v>
      </c>
      <c r="X51" s="1897"/>
      <c r="Y51" s="921"/>
      <c r="Z51" s="1895"/>
      <c r="AA51" s="1896" t="s">
        <v>2412</v>
      </c>
      <c r="AB51" s="1897"/>
      <c r="AC51" s="922"/>
      <c r="AD51" s="923"/>
      <c r="AF51" s="1894" t="s">
        <v>2407</v>
      </c>
      <c r="AG51" s="1896" t="s">
        <v>2391</v>
      </c>
      <c r="AH51" s="1897"/>
      <c r="AI51" s="921"/>
      <c r="AJ51" s="1894" t="s">
        <v>2408</v>
      </c>
      <c r="AK51" s="1896" t="s">
        <v>2409</v>
      </c>
      <c r="AL51" s="1897"/>
      <c r="AM51" s="922"/>
      <c r="AN51" s="923"/>
    </row>
    <row r="52" spans="2:40" ht="15.75">
      <c r="B52" s="886" t="s">
        <v>2413</v>
      </c>
      <c r="C52" s="902"/>
      <c r="D52" s="902"/>
      <c r="E52" s="902"/>
      <c r="F52" s="902"/>
      <c r="G52" s="902"/>
      <c r="H52" s="902"/>
      <c r="I52" s="902"/>
      <c r="J52" s="903"/>
      <c r="L52" s="915" t="s">
        <v>2414</v>
      </c>
      <c r="M52" s="902"/>
      <c r="N52" s="902"/>
      <c r="O52" s="902"/>
      <c r="P52" s="902"/>
      <c r="Q52" s="902"/>
      <c r="R52" s="902"/>
      <c r="S52" s="902"/>
      <c r="T52" s="903"/>
      <c r="V52" s="1895"/>
      <c r="W52" s="1896" t="s">
        <v>2402</v>
      </c>
      <c r="X52" s="1897"/>
      <c r="Y52" s="921"/>
      <c r="Z52" s="917" t="s">
        <v>2415</v>
      </c>
      <c r="AA52" s="1896"/>
      <c r="AB52" s="1897"/>
      <c r="AC52" s="922"/>
      <c r="AD52" s="923"/>
      <c r="AF52" s="1906"/>
      <c r="AG52" s="1896" t="s">
        <v>2404</v>
      </c>
      <c r="AH52" s="1897"/>
      <c r="AI52" s="921"/>
      <c r="AJ52" s="1895"/>
      <c r="AK52" s="1896" t="s">
        <v>2412</v>
      </c>
      <c r="AL52" s="1897"/>
      <c r="AM52" s="922"/>
      <c r="AN52" s="923"/>
    </row>
    <row r="53" spans="2:40" ht="15.75">
      <c r="B53" s="886" t="s">
        <v>2416</v>
      </c>
      <c r="C53" s="902"/>
      <c r="D53" s="902"/>
      <c r="E53" s="902"/>
      <c r="F53" s="902"/>
      <c r="G53" s="902"/>
      <c r="H53" s="902"/>
      <c r="I53" s="902"/>
      <c r="J53" s="903"/>
      <c r="L53" s="886" t="s">
        <v>2417</v>
      </c>
      <c r="M53" s="902"/>
      <c r="N53" s="902"/>
      <c r="O53" s="902"/>
      <c r="P53" s="902"/>
      <c r="Q53" s="902"/>
      <c r="R53" s="902"/>
      <c r="S53" s="902"/>
      <c r="T53" s="903"/>
      <c r="V53" s="886" t="s">
        <v>2418</v>
      </c>
      <c r="W53" s="889"/>
      <c r="X53" s="889"/>
      <c r="Y53" s="889"/>
      <c r="Z53" s="889"/>
      <c r="AA53" s="889"/>
      <c r="AB53" s="889"/>
      <c r="AC53" s="889"/>
      <c r="AD53" s="890"/>
      <c r="AF53" s="1895"/>
      <c r="AG53" s="1896" t="s">
        <v>2402</v>
      </c>
      <c r="AH53" s="1897"/>
      <c r="AI53" s="921"/>
      <c r="AJ53" s="917" t="s">
        <v>2403</v>
      </c>
      <c r="AK53" s="1896"/>
      <c r="AL53" s="1897"/>
      <c r="AM53" s="922"/>
      <c r="AN53" s="923"/>
    </row>
    <row r="54" spans="2:40" ht="15.75">
      <c r="B54" s="886" t="s">
        <v>2419</v>
      </c>
      <c r="C54" s="902"/>
      <c r="D54" s="902"/>
      <c r="E54" s="902"/>
      <c r="F54" s="902"/>
      <c r="G54" s="902"/>
      <c r="H54" s="902"/>
      <c r="I54" s="902"/>
      <c r="J54" s="903"/>
      <c r="L54" s="886" t="s">
        <v>2420</v>
      </c>
      <c r="M54" s="902"/>
      <c r="N54" s="902"/>
      <c r="O54" s="902"/>
      <c r="P54" s="902"/>
      <c r="Q54" s="902"/>
      <c r="R54" s="902"/>
      <c r="S54" s="902"/>
      <c r="T54" s="903"/>
      <c r="V54" s="886"/>
      <c r="W54" s="889"/>
      <c r="X54" s="889"/>
      <c r="Y54" s="889"/>
      <c r="Z54" s="889"/>
      <c r="AA54" s="889"/>
      <c r="AB54" s="889"/>
      <c r="AC54" s="889"/>
      <c r="AD54" s="890"/>
      <c r="AF54" s="886" t="s">
        <v>2421</v>
      </c>
      <c r="AG54" s="889"/>
      <c r="AH54" s="889"/>
      <c r="AI54" s="889"/>
      <c r="AJ54" s="889"/>
      <c r="AK54" s="889"/>
      <c r="AL54" s="889"/>
      <c r="AM54" s="889"/>
      <c r="AN54" s="890"/>
    </row>
    <row r="55" spans="2:40" ht="15.75">
      <c r="B55" s="919" t="s">
        <v>2422</v>
      </c>
      <c r="C55" s="920"/>
      <c r="D55" s="920"/>
      <c r="E55" s="920"/>
      <c r="F55" s="920"/>
      <c r="G55" s="920"/>
      <c r="H55" s="920"/>
      <c r="I55" s="902"/>
      <c r="J55" s="903"/>
      <c r="L55" s="886" t="s">
        <v>2423</v>
      </c>
      <c r="M55" s="902"/>
      <c r="N55" s="902"/>
      <c r="O55" s="902"/>
      <c r="P55" s="902"/>
      <c r="Q55" s="902"/>
      <c r="R55" s="902"/>
      <c r="S55" s="902"/>
      <c r="T55" s="903"/>
      <c r="V55" s="916" t="s">
        <v>2424</v>
      </c>
      <c r="W55" s="889"/>
      <c r="X55" s="889"/>
      <c r="Y55" s="889"/>
      <c r="Z55" s="889"/>
      <c r="AA55" s="889"/>
      <c r="AB55" s="889"/>
      <c r="AC55" s="889"/>
      <c r="AD55" s="890"/>
      <c r="AF55" s="886"/>
      <c r="AG55" s="889"/>
      <c r="AH55" s="889"/>
      <c r="AI55" s="889"/>
      <c r="AJ55" s="889"/>
      <c r="AK55" s="889"/>
      <c r="AL55" s="889"/>
      <c r="AM55" s="889"/>
      <c r="AN55" s="890"/>
    </row>
    <row r="56" spans="2:40" ht="15.75">
      <c r="B56" s="919" t="s">
        <v>2396</v>
      </c>
      <c r="C56" s="920"/>
      <c r="D56" s="920"/>
      <c r="E56" s="920"/>
      <c r="F56" s="920"/>
      <c r="G56" s="920"/>
      <c r="H56" s="920"/>
      <c r="I56" s="902"/>
      <c r="J56" s="903"/>
      <c r="L56" s="886" t="s">
        <v>2425</v>
      </c>
      <c r="M56" s="902"/>
      <c r="N56" s="902"/>
      <c r="O56" s="902"/>
      <c r="P56" s="902"/>
      <c r="Q56" s="902"/>
      <c r="R56" s="902"/>
      <c r="S56" s="902"/>
      <c r="T56" s="903"/>
      <c r="V56" s="886" t="s">
        <v>2426</v>
      </c>
      <c r="W56" s="889"/>
      <c r="X56" s="889"/>
      <c r="Y56" s="889"/>
      <c r="Z56" s="889"/>
      <c r="AA56" s="889"/>
      <c r="AB56" s="889"/>
      <c r="AC56" s="889"/>
      <c r="AD56" s="890"/>
      <c r="AF56" s="916" t="s">
        <v>2424</v>
      </c>
      <c r="AG56" s="889"/>
      <c r="AH56" s="889"/>
      <c r="AI56" s="889"/>
      <c r="AJ56" s="889"/>
      <c r="AK56" s="889"/>
      <c r="AL56" s="889"/>
      <c r="AM56" s="889"/>
      <c r="AN56" s="890"/>
    </row>
    <row r="57" spans="2:40" ht="15.75">
      <c r="B57" s="919" t="s">
        <v>2427</v>
      </c>
      <c r="C57" s="920"/>
      <c r="D57" s="920"/>
      <c r="E57" s="920"/>
      <c r="F57" s="920"/>
      <c r="G57" s="920"/>
      <c r="H57" s="920"/>
      <c r="I57" s="902"/>
      <c r="J57" s="903"/>
      <c r="L57" s="886" t="s">
        <v>2428</v>
      </c>
      <c r="M57" s="902"/>
      <c r="N57" s="902"/>
      <c r="O57" s="902"/>
      <c r="P57" s="902"/>
      <c r="Q57" s="902"/>
      <c r="R57" s="902"/>
      <c r="S57" s="902"/>
      <c r="T57" s="903"/>
      <c r="V57" s="1901" t="s">
        <v>2394</v>
      </c>
      <c r="W57" s="1902"/>
      <c r="X57" s="1902"/>
      <c r="Y57" s="1902"/>
      <c r="Z57" s="1902"/>
      <c r="AA57" s="1902"/>
      <c r="AB57" s="1903"/>
      <c r="AC57" s="918" t="s">
        <v>2385</v>
      </c>
      <c r="AD57" s="917" t="s">
        <v>2429</v>
      </c>
      <c r="AF57" s="886" t="s">
        <v>2430</v>
      </c>
      <c r="AG57" s="889"/>
      <c r="AH57" s="889"/>
      <c r="AI57" s="889"/>
      <c r="AJ57" s="889"/>
      <c r="AK57" s="889"/>
      <c r="AL57" s="889"/>
      <c r="AM57" s="889"/>
      <c r="AN57" s="890"/>
    </row>
    <row r="58" spans="2:40" ht="16.5" customHeight="1">
      <c r="B58" s="919" t="s">
        <v>2406</v>
      </c>
      <c r="C58" s="920"/>
      <c r="D58" s="920"/>
      <c r="E58" s="920"/>
      <c r="F58" s="920"/>
      <c r="G58" s="920"/>
      <c r="H58" s="920"/>
      <c r="I58" s="902"/>
      <c r="J58" s="903"/>
      <c r="L58" s="886" t="s">
        <v>2431</v>
      </c>
      <c r="M58" s="902"/>
      <c r="N58" s="902"/>
      <c r="O58" s="902"/>
      <c r="P58" s="902"/>
      <c r="Q58" s="902"/>
      <c r="R58" s="902"/>
      <c r="S58" s="902"/>
      <c r="T58" s="903"/>
      <c r="V58" s="927" t="s">
        <v>2391</v>
      </c>
      <c r="W58" s="928"/>
      <c r="X58" s="1904"/>
      <c r="Y58" s="1905"/>
      <c r="Z58" s="1894" t="s">
        <v>2408</v>
      </c>
      <c r="AA58" s="1896" t="s">
        <v>2409</v>
      </c>
      <c r="AB58" s="1897"/>
      <c r="AC58" s="922"/>
      <c r="AD58" s="923"/>
      <c r="AF58" s="1901" t="s">
        <v>2432</v>
      </c>
      <c r="AG58" s="1902"/>
      <c r="AH58" s="1902"/>
      <c r="AI58" s="1902"/>
      <c r="AJ58" s="1902"/>
      <c r="AK58" s="1902"/>
      <c r="AL58" s="1903"/>
      <c r="AM58" s="918" t="s">
        <v>2385</v>
      </c>
      <c r="AN58" s="917" t="s">
        <v>2433</v>
      </c>
    </row>
    <row r="59" spans="2:40" ht="15.75">
      <c r="B59" s="886"/>
      <c r="C59" s="902"/>
      <c r="D59" s="902"/>
      <c r="E59" s="902"/>
      <c r="F59" s="902"/>
      <c r="G59" s="902"/>
      <c r="H59" s="902"/>
      <c r="I59" s="902"/>
      <c r="J59" s="903"/>
      <c r="L59" s="905" t="s">
        <v>2434</v>
      </c>
      <c r="M59" s="906"/>
      <c r="N59" s="906"/>
      <c r="O59" s="906"/>
      <c r="P59" s="906"/>
      <c r="Q59" s="906"/>
      <c r="R59" s="906"/>
      <c r="S59" s="920"/>
      <c r="T59" s="929"/>
      <c r="V59" s="927" t="s">
        <v>2404</v>
      </c>
      <c r="W59" s="928"/>
      <c r="X59" s="1900"/>
      <c r="Y59" s="1900"/>
      <c r="Z59" s="1895"/>
      <c r="AA59" s="1896" t="s">
        <v>2412</v>
      </c>
      <c r="AB59" s="1897"/>
      <c r="AC59" s="922"/>
      <c r="AD59" s="923"/>
      <c r="AF59" s="927" t="s">
        <v>2391</v>
      </c>
      <c r="AG59" s="928"/>
      <c r="AH59" s="1904"/>
      <c r="AI59" s="1905"/>
      <c r="AJ59" s="1894" t="s">
        <v>2435</v>
      </c>
      <c r="AK59" s="1896" t="s">
        <v>2392</v>
      </c>
      <c r="AL59" s="1897"/>
      <c r="AM59" s="922"/>
      <c r="AN59" s="923"/>
    </row>
    <row r="60" spans="2:40" ht="15.75">
      <c r="B60" s="915" t="s">
        <v>2414</v>
      </c>
      <c r="C60" s="902"/>
      <c r="D60" s="902"/>
      <c r="E60" s="902"/>
      <c r="F60" s="902"/>
      <c r="G60" s="902"/>
      <c r="H60" s="902"/>
      <c r="I60" s="902"/>
      <c r="J60" s="903"/>
      <c r="L60" s="886" t="s">
        <v>2436</v>
      </c>
      <c r="M60" s="906"/>
      <c r="N60" s="906"/>
      <c r="O60" s="906"/>
      <c r="P60" s="906"/>
      <c r="Q60" s="906"/>
      <c r="R60" s="906"/>
      <c r="S60" s="902"/>
      <c r="T60" s="903"/>
      <c r="V60" s="927" t="s">
        <v>2402</v>
      </c>
      <c r="W60" s="928"/>
      <c r="X60" s="1898"/>
      <c r="Y60" s="1899"/>
      <c r="Z60" s="917" t="s">
        <v>2403</v>
      </c>
      <c r="AA60" s="1896"/>
      <c r="AB60" s="1897"/>
      <c r="AC60" s="922"/>
      <c r="AD60" s="923"/>
      <c r="AF60" s="927" t="s">
        <v>2404</v>
      </c>
      <c r="AG60" s="928"/>
      <c r="AH60" s="1900"/>
      <c r="AI60" s="1900"/>
      <c r="AJ60" s="1895"/>
      <c r="AK60" s="1896" t="s">
        <v>2437</v>
      </c>
      <c r="AL60" s="1897"/>
      <c r="AM60" s="922"/>
      <c r="AN60" s="923"/>
    </row>
    <row r="61" spans="2:40" ht="15.75">
      <c r="B61" s="886" t="s">
        <v>2438</v>
      </c>
      <c r="C61" s="902"/>
      <c r="D61" s="902"/>
      <c r="E61" s="902"/>
      <c r="F61" s="902"/>
      <c r="G61" s="902"/>
      <c r="H61" s="902"/>
      <c r="I61" s="902"/>
      <c r="J61" s="903"/>
      <c r="L61" s="886" t="s">
        <v>2439</v>
      </c>
      <c r="M61" s="902"/>
      <c r="N61" s="902"/>
      <c r="O61" s="902"/>
      <c r="P61" s="902"/>
      <c r="Q61" s="902"/>
      <c r="R61" s="902"/>
      <c r="S61" s="902"/>
      <c r="T61" s="903"/>
      <c r="V61" s="886"/>
      <c r="W61" s="902"/>
      <c r="X61" s="858"/>
      <c r="Y61" s="858"/>
      <c r="Z61" s="894"/>
      <c r="AA61" s="902"/>
      <c r="AB61" s="902"/>
      <c r="AC61" s="930"/>
      <c r="AD61" s="931"/>
      <c r="AF61" s="927" t="s">
        <v>2402</v>
      </c>
      <c r="AG61" s="928"/>
      <c r="AH61" s="1898"/>
      <c r="AI61" s="1899"/>
      <c r="AJ61" s="917" t="s">
        <v>2403</v>
      </c>
      <c r="AK61" s="1896"/>
      <c r="AL61" s="1897"/>
      <c r="AM61" s="922"/>
      <c r="AN61" s="923"/>
    </row>
    <row r="62" spans="2:40" ht="15.75">
      <c r="B62" s="886" t="s">
        <v>2440</v>
      </c>
      <c r="C62" s="902"/>
      <c r="D62" s="902"/>
      <c r="E62" s="902"/>
      <c r="F62" s="902"/>
      <c r="G62" s="902"/>
      <c r="H62" s="902"/>
      <c r="I62" s="902"/>
      <c r="J62" s="903"/>
      <c r="L62" s="886" t="s">
        <v>2441</v>
      </c>
      <c r="M62" s="902"/>
      <c r="N62" s="902"/>
      <c r="O62" s="902"/>
      <c r="P62" s="902"/>
      <c r="Q62" s="902"/>
      <c r="R62" s="902"/>
      <c r="S62" s="902"/>
      <c r="T62" s="903"/>
      <c r="V62" s="1882" t="s">
        <v>2442</v>
      </c>
      <c r="W62" s="1883"/>
      <c r="X62" s="1883"/>
      <c r="Y62" s="1883"/>
      <c r="Z62" s="1883"/>
      <c r="AA62" s="1883"/>
      <c r="AB62" s="1883"/>
      <c r="AC62" s="1883"/>
      <c r="AD62" s="1884"/>
      <c r="AF62" s="886"/>
      <c r="AG62" s="902"/>
      <c r="AH62" s="858"/>
      <c r="AI62" s="858"/>
      <c r="AJ62" s="894"/>
      <c r="AK62" s="902"/>
      <c r="AL62" s="902"/>
      <c r="AM62" s="930"/>
      <c r="AN62" s="931"/>
    </row>
    <row r="63" spans="2:40" ht="15.75">
      <c r="B63" s="886" t="s">
        <v>2423</v>
      </c>
      <c r="C63" s="902"/>
      <c r="D63" s="902"/>
      <c r="E63" s="902"/>
      <c r="F63" s="902"/>
      <c r="G63" s="902"/>
      <c r="H63" s="902"/>
      <c r="I63" s="902"/>
      <c r="J63" s="903"/>
      <c r="L63" s="886" t="s">
        <v>2443</v>
      </c>
      <c r="M63" s="902"/>
      <c r="N63" s="902"/>
      <c r="O63" s="902"/>
      <c r="P63" s="902"/>
      <c r="Q63" s="902"/>
      <c r="R63" s="902"/>
      <c r="S63" s="902"/>
      <c r="T63" s="903"/>
      <c r="V63" s="1857" t="s">
        <v>2444</v>
      </c>
      <c r="W63" s="1858"/>
      <c r="X63" s="1858"/>
      <c r="Y63" s="1858"/>
      <c r="Z63" s="1858"/>
      <c r="AA63" s="1858"/>
      <c r="AB63" s="1858"/>
      <c r="AC63" s="1858"/>
      <c r="AD63" s="1859"/>
      <c r="AF63" s="1882" t="s">
        <v>2442</v>
      </c>
      <c r="AG63" s="1883"/>
      <c r="AH63" s="1883"/>
      <c r="AI63" s="1883"/>
      <c r="AJ63" s="1883"/>
      <c r="AK63" s="1883"/>
      <c r="AL63" s="1883"/>
      <c r="AM63" s="1883"/>
      <c r="AN63" s="1884"/>
    </row>
    <row r="64" spans="2:40" ht="15.75">
      <c r="B64" s="886" t="s">
        <v>2445</v>
      </c>
      <c r="C64" s="902"/>
      <c r="D64" s="902"/>
      <c r="E64" s="902"/>
      <c r="F64" s="902"/>
      <c r="G64" s="902"/>
      <c r="H64" s="902"/>
      <c r="I64" s="902"/>
      <c r="J64" s="903"/>
      <c r="L64" s="1886" t="s">
        <v>2446</v>
      </c>
      <c r="M64" s="1856"/>
      <c r="N64" s="1856"/>
      <c r="O64" s="1856"/>
      <c r="P64" s="1856"/>
      <c r="Q64" s="1856"/>
      <c r="R64" s="1856"/>
      <c r="S64" s="1856"/>
      <c r="T64" s="1887"/>
      <c r="V64" s="932" t="s">
        <v>2447</v>
      </c>
      <c r="W64" s="933"/>
      <c r="X64" s="933"/>
      <c r="Y64" s="933"/>
      <c r="Z64" s="933"/>
      <c r="AA64" s="933"/>
      <c r="AB64" s="933"/>
      <c r="AC64" s="933"/>
      <c r="AD64" s="934"/>
      <c r="AF64" s="1857" t="s">
        <v>2444</v>
      </c>
      <c r="AG64" s="1858"/>
      <c r="AH64" s="1858"/>
      <c r="AI64" s="1858"/>
      <c r="AJ64" s="1858"/>
      <c r="AK64" s="1858"/>
      <c r="AL64" s="1858"/>
      <c r="AM64" s="1858"/>
      <c r="AN64" s="1859"/>
    </row>
    <row r="65" spans="2:40" ht="15.75">
      <c r="B65" s="886" t="s">
        <v>2428</v>
      </c>
      <c r="C65" s="902"/>
      <c r="D65" s="902"/>
      <c r="E65" s="902"/>
      <c r="F65" s="902"/>
      <c r="G65" s="902"/>
      <c r="H65" s="902"/>
      <c r="I65" s="902"/>
      <c r="J65" s="903"/>
      <c r="L65" s="886" t="s">
        <v>2448</v>
      </c>
      <c r="M65" s="875"/>
      <c r="N65" s="875"/>
      <c r="O65" s="875"/>
      <c r="P65" s="875"/>
      <c r="Q65" s="875"/>
      <c r="R65" s="875"/>
      <c r="S65" s="875"/>
      <c r="T65" s="880"/>
      <c r="V65" s="932" t="s">
        <v>2449</v>
      </c>
      <c r="W65" s="933"/>
      <c r="X65" s="933"/>
      <c r="Y65" s="933"/>
      <c r="Z65" s="933"/>
      <c r="AA65" s="933"/>
      <c r="AB65" s="933"/>
      <c r="AC65" s="933"/>
      <c r="AD65" s="934"/>
      <c r="AF65" s="932" t="s">
        <v>2450</v>
      </c>
      <c r="AG65" s="933"/>
      <c r="AH65" s="933"/>
      <c r="AI65" s="933"/>
      <c r="AJ65" s="933"/>
      <c r="AK65" s="933"/>
      <c r="AL65" s="933"/>
      <c r="AM65" s="933"/>
      <c r="AN65" s="934"/>
    </row>
    <row r="66" spans="2:40" ht="15.75">
      <c r="B66" s="886" t="s">
        <v>2451</v>
      </c>
      <c r="C66" s="902"/>
      <c r="D66" s="902"/>
      <c r="E66" s="902"/>
      <c r="F66" s="902"/>
      <c r="G66" s="902"/>
      <c r="H66" s="902"/>
      <c r="I66" s="902"/>
      <c r="J66" s="903"/>
      <c r="L66" s="886" t="s">
        <v>2452</v>
      </c>
      <c r="M66" s="875"/>
      <c r="N66" s="875"/>
      <c r="O66" s="875"/>
      <c r="P66" s="875"/>
      <c r="Q66" s="875"/>
      <c r="R66" s="875"/>
      <c r="S66" s="875"/>
      <c r="T66" s="880"/>
      <c r="V66" s="1857" t="s">
        <v>2453</v>
      </c>
      <c r="W66" s="1858"/>
      <c r="X66" s="1858"/>
      <c r="Y66" s="1858"/>
      <c r="Z66" s="1858"/>
      <c r="AA66" s="1858"/>
      <c r="AB66" s="1858"/>
      <c r="AC66" s="1858"/>
      <c r="AD66" s="1859"/>
      <c r="AF66" s="932" t="s">
        <v>2454</v>
      </c>
      <c r="AG66" s="933"/>
      <c r="AH66" s="933"/>
      <c r="AI66" s="933"/>
      <c r="AJ66" s="933"/>
      <c r="AK66" s="933"/>
      <c r="AL66" s="933"/>
      <c r="AM66" s="933"/>
      <c r="AN66" s="934"/>
    </row>
    <row r="67" spans="2:40" ht="15.75">
      <c r="B67" s="905" t="s">
        <v>2455</v>
      </c>
      <c r="C67" s="906"/>
      <c r="D67" s="906"/>
      <c r="E67" s="906"/>
      <c r="F67" s="906"/>
      <c r="G67" s="906"/>
      <c r="H67" s="906"/>
      <c r="I67" s="920"/>
      <c r="J67" s="929"/>
      <c r="L67" s="886" t="s">
        <v>2456</v>
      </c>
      <c r="M67" s="875"/>
      <c r="N67" s="875"/>
      <c r="O67" s="875"/>
      <c r="P67" s="875"/>
      <c r="Q67" s="875"/>
      <c r="R67" s="875"/>
      <c r="S67" s="875"/>
      <c r="T67" s="880"/>
      <c r="V67" s="1857" t="s">
        <v>2457</v>
      </c>
      <c r="W67" s="1858"/>
      <c r="X67" s="1858"/>
      <c r="Y67" s="1858"/>
      <c r="Z67" s="1858"/>
      <c r="AA67" s="1858"/>
      <c r="AB67" s="1858"/>
      <c r="AC67" s="1858"/>
      <c r="AD67" s="1859"/>
      <c r="AF67" s="1857" t="s">
        <v>2458</v>
      </c>
      <c r="AG67" s="1858"/>
      <c r="AH67" s="1858"/>
      <c r="AI67" s="1858"/>
      <c r="AJ67" s="1858"/>
      <c r="AK67" s="1858"/>
      <c r="AL67" s="1858"/>
      <c r="AM67" s="1858"/>
      <c r="AN67" s="1859"/>
    </row>
    <row r="68" spans="2:40" ht="15.75">
      <c r="B68" s="886" t="s">
        <v>2459</v>
      </c>
      <c r="C68" s="902"/>
      <c r="D68" s="902"/>
      <c r="E68" s="902"/>
      <c r="F68" s="902"/>
      <c r="G68" s="902"/>
      <c r="H68" s="902"/>
      <c r="I68" s="902"/>
      <c r="J68" s="903"/>
      <c r="L68" s="886" t="s">
        <v>2460</v>
      </c>
      <c r="M68" s="875"/>
      <c r="N68" s="875"/>
      <c r="O68" s="875"/>
      <c r="P68" s="875"/>
      <c r="Q68" s="875"/>
      <c r="R68" s="875"/>
      <c r="S68" s="875"/>
      <c r="T68" s="880"/>
      <c r="V68" s="1857" t="s">
        <v>2461</v>
      </c>
      <c r="W68" s="1858"/>
      <c r="X68" s="1858"/>
      <c r="Y68" s="1858"/>
      <c r="Z68" s="1858"/>
      <c r="AA68" s="1858"/>
      <c r="AB68" s="1858"/>
      <c r="AC68" s="1858"/>
      <c r="AD68" s="1859"/>
      <c r="AF68" s="1857" t="s">
        <v>2457</v>
      </c>
      <c r="AG68" s="1858"/>
      <c r="AH68" s="1858"/>
      <c r="AI68" s="1858"/>
      <c r="AJ68" s="1858"/>
      <c r="AK68" s="1858"/>
      <c r="AL68" s="1858"/>
      <c r="AM68" s="1858"/>
      <c r="AN68" s="1859"/>
    </row>
    <row r="69" spans="2:40" ht="16.5" customHeight="1">
      <c r="B69" s="886" t="s">
        <v>2439</v>
      </c>
      <c r="C69" s="902"/>
      <c r="D69" s="902"/>
      <c r="E69" s="902"/>
      <c r="F69" s="902"/>
      <c r="G69" s="902"/>
      <c r="H69" s="902"/>
      <c r="I69" s="902"/>
      <c r="J69" s="903"/>
      <c r="L69" s="886"/>
      <c r="M69" s="875"/>
      <c r="N69" s="875"/>
      <c r="O69" s="875"/>
      <c r="P69" s="875"/>
      <c r="Q69" s="875"/>
      <c r="R69" s="875"/>
      <c r="S69" s="875"/>
      <c r="T69" s="880"/>
      <c r="V69" s="1857" t="s">
        <v>2462</v>
      </c>
      <c r="W69" s="1858"/>
      <c r="X69" s="1858"/>
      <c r="Y69" s="1858"/>
      <c r="Z69" s="1858"/>
      <c r="AA69" s="1858"/>
      <c r="AB69" s="1858"/>
      <c r="AC69" s="1858"/>
      <c r="AD69" s="1859"/>
      <c r="AF69" s="1857" t="s">
        <v>2463</v>
      </c>
      <c r="AG69" s="1858"/>
      <c r="AH69" s="1858"/>
      <c r="AI69" s="1858"/>
      <c r="AJ69" s="1858"/>
      <c r="AK69" s="1858"/>
      <c r="AL69" s="1858"/>
      <c r="AM69" s="1858"/>
      <c r="AN69" s="1859"/>
    </row>
    <row r="70" spans="2:40" ht="15.75">
      <c r="B70" s="886" t="s">
        <v>2441</v>
      </c>
      <c r="C70" s="902"/>
      <c r="D70" s="902"/>
      <c r="E70" s="902"/>
      <c r="F70" s="902"/>
      <c r="G70" s="902"/>
      <c r="H70" s="902"/>
      <c r="I70" s="902"/>
      <c r="J70" s="903"/>
      <c r="L70" s="1882" t="s">
        <v>2464</v>
      </c>
      <c r="M70" s="1883"/>
      <c r="N70" s="1883"/>
      <c r="O70" s="1883"/>
      <c r="P70" s="1883"/>
      <c r="Q70" s="1883"/>
      <c r="R70" s="1883"/>
      <c r="S70" s="1883"/>
      <c r="T70" s="1884"/>
      <c r="V70" s="1857" t="s">
        <v>2465</v>
      </c>
      <c r="W70" s="1858"/>
      <c r="X70" s="1858"/>
      <c r="Y70" s="1858"/>
      <c r="Z70" s="1858"/>
      <c r="AA70" s="1858"/>
      <c r="AB70" s="1858"/>
      <c r="AC70" s="1858"/>
      <c r="AD70" s="1859"/>
      <c r="AF70" s="1857" t="s">
        <v>2462</v>
      </c>
      <c r="AG70" s="1858"/>
      <c r="AH70" s="1858"/>
      <c r="AI70" s="1858"/>
      <c r="AJ70" s="1858"/>
      <c r="AK70" s="1858"/>
      <c r="AL70" s="1858"/>
      <c r="AM70" s="1858"/>
      <c r="AN70" s="1859"/>
    </row>
    <row r="71" spans="2:40" ht="16.5" customHeight="1">
      <c r="B71" s="886" t="s">
        <v>2466</v>
      </c>
      <c r="C71" s="902"/>
      <c r="D71" s="902"/>
      <c r="E71" s="902"/>
      <c r="F71" s="902"/>
      <c r="G71" s="902"/>
      <c r="H71" s="902"/>
      <c r="I71" s="902"/>
      <c r="J71" s="903"/>
      <c r="L71" s="1875" t="s">
        <v>2467</v>
      </c>
      <c r="M71" s="1876"/>
      <c r="N71" s="1876"/>
      <c r="O71" s="1876"/>
      <c r="P71" s="1876"/>
      <c r="Q71" s="1876"/>
      <c r="R71" s="1876"/>
      <c r="S71" s="1876"/>
      <c r="T71" s="1877"/>
      <c r="V71" s="905"/>
      <c r="W71" s="906"/>
      <c r="X71" s="906"/>
      <c r="Y71" s="906"/>
      <c r="Z71" s="906"/>
      <c r="AA71" s="906"/>
      <c r="AB71" s="906"/>
      <c r="AC71" s="906"/>
      <c r="AD71" s="907"/>
      <c r="AF71" s="1857" t="s">
        <v>2468</v>
      </c>
      <c r="AG71" s="1858"/>
      <c r="AH71" s="1858"/>
      <c r="AI71" s="1858"/>
      <c r="AJ71" s="1858"/>
      <c r="AK71" s="1858"/>
      <c r="AL71" s="1858"/>
      <c r="AM71" s="1858"/>
      <c r="AN71" s="1859"/>
    </row>
    <row r="72" spans="2:40" ht="15.75">
      <c r="B72" s="1886" t="s">
        <v>2446</v>
      </c>
      <c r="C72" s="1856"/>
      <c r="D72" s="1856"/>
      <c r="E72" s="1856"/>
      <c r="F72" s="1856"/>
      <c r="G72" s="1856"/>
      <c r="H72" s="1856"/>
      <c r="I72" s="1856"/>
      <c r="J72" s="1887"/>
      <c r="L72" s="1875" t="s">
        <v>2469</v>
      </c>
      <c r="M72" s="1876"/>
      <c r="N72" s="1876"/>
      <c r="O72" s="1876"/>
      <c r="P72" s="1876"/>
      <c r="Q72" s="1876"/>
      <c r="R72" s="1876"/>
      <c r="S72" s="1876"/>
      <c r="T72" s="1877"/>
      <c r="V72" s="1847" t="s">
        <v>2470</v>
      </c>
      <c r="W72" s="1848"/>
      <c r="X72" s="1848"/>
      <c r="Y72" s="1848"/>
      <c r="Z72" s="1848"/>
      <c r="AA72" s="1848"/>
      <c r="AB72" s="1848"/>
      <c r="AC72" s="1848"/>
      <c r="AD72" s="1849"/>
      <c r="AF72" s="905"/>
      <c r="AG72" s="906"/>
      <c r="AH72" s="906"/>
      <c r="AI72" s="906"/>
      <c r="AJ72" s="906"/>
      <c r="AK72" s="906"/>
      <c r="AL72" s="906"/>
      <c r="AM72" s="906"/>
      <c r="AN72" s="907"/>
    </row>
    <row r="73" spans="2:40" ht="16.5" customHeight="1">
      <c r="B73" s="886" t="s">
        <v>2471</v>
      </c>
      <c r="C73" s="875"/>
      <c r="D73" s="875"/>
      <c r="E73" s="875"/>
      <c r="F73" s="875"/>
      <c r="G73" s="875"/>
      <c r="H73" s="875"/>
      <c r="I73" s="875"/>
      <c r="J73" s="880"/>
      <c r="L73" s="1875" t="s">
        <v>1599</v>
      </c>
      <c r="M73" s="1876"/>
      <c r="N73" s="1876"/>
      <c r="O73" s="1876"/>
      <c r="P73" s="1876"/>
      <c r="Q73" s="1876"/>
      <c r="R73" s="1876"/>
      <c r="S73" s="1876"/>
      <c r="T73" s="1877"/>
      <c r="V73" s="1857" t="s">
        <v>2472</v>
      </c>
      <c r="W73" s="1858"/>
      <c r="X73" s="1858"/>
      <c r="Y73" s="1858"/>
      <c r="Z73" s="1858"/>
      <c r="AA73" s="1858"/>
      <c r="AB73" s="1858"/>
      <c r="AC73" s="1858"/>
      <c r="AD73" s="1859"/>
      <c r="AF73" s="1847" t="s">
        <v>2473</v>
      </c>
      <c r="AG73" s="1848"/>
      <c r="AH73" s="1848"/>
      <c r="AI73" s="1848"/>
      <c r="AJ73" s="1848"/>
      <c r="AK73" s="1848"/>
      <c r="AL73" s="1848"/>
      <c r="AM73" s="1848"/>
      <c r="AN73" s="1849"/>
    </row>
    <row r="74" spans="2:40" ht="16.5" customHeight="1">
      <c r="B74" s="886" t="s">
        <v>2474</v>
      </c>
      <c r="C74" s="875"/>
      <c r="D74" s="875"/>
      <c r="E74" s="875"/>
      <c r="F74" s="875"/>
      <c r="G74" s="875"/>
      <c r="H74" s="875"/>
      <c r="I74" s="875"/>
      <c r="J74" s="880"/>
      <c r="L74" s="1875" t="s">
        <v>1600</v>
      </c>
      <c r="M74" s="1876"/>
      <c r="N74" s="1876"/>
      <c r="O74" s="1876"/>
      <c r="P74" s="1876"/>
      <c r="Q74" s="1876"/>
      <c r="R74" s="1876"/>
      <c r="S74" s="1876"/>
      <c r="T74" s="1877"/>
      <c r="V74" s="905" t="s">
        <v>2374</v>
      </c>
      <c r="W74" s="906"/>
      <c r="X74" s="906"/>
      <c r="Y74" s="906"/>
      <c r="Z74" s="906"/>
      <c r="AA74" s="906"/>
      <c r="AB74" s="906"/>
      <c r="AC74" s="906"/>
      <c r="AD74" s="907"/>
      <c r="AF74" s="1857" t="s">
        <v>2472</v>
      </c>
      <c r="AG74" s="1858"/>
      <c r="AH74" s="1858"/>
      <c r="AI74" s="1858"/>
      <c r="AJ74" s="1858"/>
      <c r="AK74" s="1858"/>
      <c r="AL74" s="1858"/>
      <c r="AM74" s="1858"/>
      <c r="AN74" s="1859"/>
    </row>
    <row r="75" spans="2:40" ht="15.75">
      <c r="B75" s="886" t="s">
        <v>2456</v>
      </c>
      <c r="C75" s="875"/>
      <c r="D75" s="875"/>
      <c r="E75" s="875"/>
      <c r="F75" s="875"/>
      <c r="G75" s="875"/>
      <c r="H75" s="875"/>
      <c r="I75" s="875"/>
      <c r="J75" s="880"/>
      <c r="L75" s="1857" t="s">
        <v>2475</v>
      </c>
      <c r="M75" s="1858"/>
      <c r="N75" s="1858"/>
      <c r="O75" s="1858"/>
      <c r="P75" s="1858"/>
      <c r="Q75" s="1858"/>
      <c r="R75" s="1858"/>
      <c r="S75" s="1858"/>
      <c r="T75" s="1859"/>
      <c r="V75" s="905" t="s">
        <v>2476</v>
      </c>
      <c r="W75" s="906"/>
      <c r="X75" s="906"/>
      <c r="Y75" s="906"/>
      <c r="Z75" s="906"/>
      <c r="AA75" s="906"/>
      <c r="AB75" s="906"/>
      <c r="AC75" s="906"/>
      <c r="AD75" s="907"/>
      <c r="AF75" s="905" t="s">
        <v>2374</v>
      </c>
      <c r="AG75" s="906"/>
      <c r="AH75" s="906"/>
      <c r="AI75" s="906"/>
      <c r="AJ75" s="906"/>
      <c r="AK75" s="906"/>
      <c r="AL75" s="906"/>
      <c r="AM75" s="906"/>
      <c r="AN75" s="907"/>
    </row>
    <row r="76" spans="2:40" ht="16.5" customHeight="1">
      <c r="B76" s="886" t="s">
        <v>2460</v>
      </c>
      <c r="C76" s="875"/>
      <c r="D76" s="875"/>
      <c r="E76" s="875"/>
      <c r="F76" s="875"/>
      <c r="G76" s="875"/>
      <c r="H76" s="875"/>
      <c r="I76" s="875"/>
      <c r="J76" s="880"/>
      <c r="L76" s="1886" t="s">
        <v>2477</v>
      </c>
      <c r="M76" s="1876"/>
      <c r="N76" s="1876"/>
      <c r="O76" s="1876"/>
      <c r="P76" s="1876"/>
      <c r="Q76" s="1876"/>
      <c r="R76" s="1876"/>
      <c r="S76" s="1876"/>
      <c r="T76" s="1877"/>
      <c r="V76" s="905" t="s">
        <v>2478</v>
      </c>
      <c r="W76" s="906"/>
      <c r="X76" s="906"/>
      <c r="Y76" s="906"/>
      <c r="Z76" s="906"/>
      <c r="AA76" s="906"/>
      <c r="AB76" s="906"/>
      <c r="AC76" s="906"/>
      <c r="AD76" s="907"/>
      <c r="AF76" s="905" t="s">
        <v>2377</v>
      </c>
      <c r="AG76" s="906"/>
      <c r="AH76" s="906"/>
      <c r="AI76" s="906"/>
      <c r="AJ76" s="906"/>
      <c r="AK76" s="906"/>
      <c r="AL76" s="906"/>
      <c r="AM76" s="906"/>
      <c r="AN76" s="907"/>
    </row>
    <row r="77" spans="2:40" ht="15.75">
      <c r="B77" s="886"/>
      <c r="C77" s="875"/>
      <c r="D77" s="875"/>
      <c r="E77" s="875"/>
      <c r="F77" s="875"/>
      <c r="G77" s="875"/>
      <c r="H77" s="875"/>
      <c r="I77" s="875"/>
      <c r="J77" s="880"/>
      <c r="L77" s="866" t="s">
        <v>2479</v>
      </c>
      <c r="M77" s="858"/>
      <c r="N77" s="858"/>
      <c r="O77" s="858"/>
      <c r="P77" s="858"/>
      <c r="Q77" s="858"/>
      <c r="R77" s="858"/>
      <c r="S77" s="858"/>
      <c r="T77" s="859"/>
      <c r="V77" s="905" t="s">
        <v>2480</v>
      </c>
      <c r="W77" s="906"/>
      <c r="X77" s="906"/>
      <c r="Y77" s="906"/>
      <c r="Z77" s="906"/>
      <c r="AA77" s="906"/>
      <c r="AB77" s="906"/>
      <c r="AC77" s="906"/>
      <c r="AD77" s="907"/>
      <c r="AF77" s="905" t="s">
        <v>2478</v>
      </c>
      <c r="AG77" s="906"/>
      <c r="AH77" s="906"/>
      <c r="AI77" s="906"/>
      <c r="AJ77" s="906"/>
      <c r="AK77" s="906"/>
      <c r="AL77" s="906"/>
      <c r="AM77" s="906"/>
      <c r="AN77" s="907"/>
    </row>
    <row r="78" spans="2:40" ht="15.75">
      <c r="B78" s="1882" t="s">
        <v>2464</v>
      </c>
      <c r="C78" s="1883"/>
      <c r="D78" s="1883"/>
      <c r="E78" s="1883"/>
      <c r="F78" s="1883"/>
      <c r="G78" s="1883"/>
      <c r="H78" s="1883"/>
      <c r="I78" s="1883"/>
      <c r="J78" s="1884"/>
      <c r="L78" s="905" t="s">
        <v>2481</v>
      </c>
      <c r="M78" s="858"/>
      <c r="N78" s="858"/>
      <c r="O78" s="858"/>
      <c r="P78" s="858"/>
      <c r="Q78" s="858"/>
      <c r="R78" s="858"/>
      <c r="S78" s="858"/>
      <c r="T78" s="859"/>
      <c r="V78" s="905" t="s">
        <v>2482</v>
      </c>
      <c r="W78" s="906"/>
      <c r="X78" s="906"/>
      <c r="Y78" s="906"/>
      <c r="Z78" s="906"/>
      <c r="AA78" s="906"/>
      <c r="AB78" s="906"/>
      <c r="AC78" s="906"/>
      <c r="AD78" s="907"/>
      <c r="AF78" s="905" t="s">
        <v>2480</v>
      </c>
      <c r="AG78" s="906"/>
      <c r="AH78" s="906"/>
      <c r="AI78" s="906"/>
      <c r="AJ78" s="906"/>
      <c r="AK78" s="906"/>
      <c r="AL78" s="906"/>
      <c r="AM78" s="906"/>
      <c r="AN78" s="907"/>
    </row>
    <row r="79" spans="2:40" ht="15.75">
      <c r="B79" s="1875" t="s">
        <v>2483</v>
      </c>
      <c r="C79" s="1876"/>
      <c r="D79" s="1876"/>
      <c r="E79" s="1876"/>
      <c r="F79" s="1876"/>
      <c r="G79" s="1876"/>
      <c r="H79" s="1876"/>
      <c r="I79" s="1876"/>
      <c r="J79" s="1877"/>
      <c r="L79" s="866" t="s">
        <v>2484</v>
      </c>
      <c r="M79" s="858"/>
      <c r="N79" s="858"/>
      <c r="O79" s="858"/>
      <c r="P79" s="858"/>
      <c r="Q79" s="858"/>
      <c r="R79" s="858"/>
      <c r="S79" s="858"/>
      <c r="T79" s="859"/>
      <c r="V79" s="905"/>
      <c r="W79" s="906"/>
      <c r="X79" s="906"/>
      <c r="Y79" s="906"/>
      <c r="Z79" s="906"/>
      <c r="AA79" s="906"/>
      <c r="AB79" s="906"/>
      <c r="AC79" s="906"/>
      <c r="AD79" s="907"/>
      <c r="AF79" s="905" t="s">
        <v>2482</v>
      </c>
      <c r="AG79" s="906"/>
      <c r="AH79" s="906"/>
      <c r="AI79" s="906"/>
      <c r="AJ79" s="906"/>
      <c r="AK79" s="906"/>
      <c r="AL79" s="906"/>
      <c r="AM79" s="906"/>
      <c r="AN79" s="907"/>
    </row>
    <row r="80" spans="2:40" ht="15.75">
      <c r="B80" s="1875" t="s">
        <v>1601</v>
      </c>
      <c r="C80" s="1876"/>
      <c r="D80" s="1876"/>
      <c r="E80" s="1876"/>
      <c r="F80" s="1876"/>
      <c r="G80" s="1876"/>
      <c r="H80" s="1876"/>
      <c r="I80" s="1876"/>
      <c r="J80" s="1877"/>
      <c r="L80" s="866"/>
      <c r="M80" s="858"/>
      <c r="N80" s="858"/>
      <c r="O80" s="858"/>
      <c r="P80" s="858"/>
      <c r="Q80" s="858"/>
      <c r="R80" s="858"/>
      <c r="S80" s="858"/>
      <c r="T80" s="859"/>
      <c r="V80" s="925" t="s">
        <v>2485</v>
      </c>
      <c r="W80" s="906"/>
      <c r="X80" s="906"/>
      <c r="Y80" s="906"/>
      <c r="Z80" s="906"/>
      <c r="AA80" s="906"/>
      <c r="AB80" s="906"/>
      <c r="AC80" s="906"/>
      <c r="AD80" s="907"/>
      <c r="AF80" s="905"/>
      <c r="AG80" s="906"/>
      <c r="AH80" s="906"/>
      <c r="AI80" s="906"/>
      <c r="AJ80" s="906"/>
      <c r="AK80" s="906"/>
      <c r="AL80" s="906"/>
      <c r="AM80" s="906"/>
      <c r="AN80" s="907"/>
    </row>
    <row r="81" spans="1:40" ht="15.75">
      <c r="B81" s="1875" t="s">
        <v>1599</v>
      </c>
      <c r="C81" s="1876"/>
      <c r="D81" s="1876"/>
      <c r="E81" s="1876"/>
      <c r="F81" s="1876"/>
      <c r="G81" s="1876"/>
      <c r="H81" s="1876"/>
      <c r="I81" s="1876"/>
      <c r="J81" s="1877"/>
      <c r="L81" s="1882" t="s">
        <v>2486</v>
      </c>
      <c r="M81" s="1883"/>
      <c r="N81" s="1883"/>
      <c r="O81" s="1883"/>
      <c r="P81" s="1883"/>
      <c r="Q81" s="1883"/>
      <c r="R81" s="1883"/>
      <c r="S81" s="1883"/>
      <c r="T81" s="1884"/>
      <c r="V81" s="905" t="s">
        <v>2370</v>
      </c>
      <c r="W81" s="906"/>
      <c r="X81" s="906"/>
      <c r="Y81" s="906"/>
      <c r="Z81" s="906"/>
      <c r="AA81" s="906"/>
      <c r="AB81" s="906"/>
      <c r="AC81" s="906"/>
      <c r="AD81" s="907"/>
      <c r="AF81" s="925" t="s">
        <v>2487</v>
      </c>
      <c r="AG81" s="906"/>
      <c r="AH81" s="906"/>
      <c r="AI81" s="906"/>
      <c r="AJ81" s="906"/>
      <c r="AK81" s="906"/>
      <c r="AL81" s="906"/>
      <c r="AM81" s="906"/>
      <c r="AN81" s="907"/>
    </row>
    <row r="82" spans="1:40" ht="15.75">
      <c r="B82" s="1875" t="s">
        <v>1600</v>
      </c>
      <c r="C82" s="1876"/>
      <c r="D82" s="1876"/>
      <c r="E82" s="1876"/>
      <c r="F82" s="1876"/>
      <c r="G82" s="1876"/>
      <c r="H82" s="1876"/>
      <c r="I82" s="1876"/>
      <c r="J82" s="1877"/>
      <c r="L82" s="1875" t="s">
        <v>2488</v>
      </c>
      <c r="M82" s="1876"/>
      <c r="N82" s="1876"/>
      <c r="O82" s="1876"/>
      <c r="P82" s="1876"/>
      <c r="Q82" s="1876"/>
      <c r="R82" s="1876"/>
      <c r="S82" s="1876"/>
      <c r="T82" s="1877"/>
      <c r="V82" s="905" t="s">
        <v>2411</v>
      </c>
      <c r="W82" s="906"/>
      <c r="X82" s="906"/>
      <c r="Y82" s="906"/>
      <c r="Z82" s="906"/>
      <c r="AA82" s="906"/>
      <c r="AB82" s="906"/>
      <c r="AC82" s="906"/>
      <c r="AD82" s="907"/>
      <c r="AF82" s="905" t="s">
        <v>2370</v>
      </c>
      <c r="AG82" s="906"/>
      <c r="AH82" s="906"/>
      <c r="AI82" s="906"/>
      <c r="AJ82" s="906"/>
      <c r="AK82" s="906"/>
      <c r="AL82" s="906"/>
      <c r="AM82" s="906"/>
      <c r="AN82" s="907"/>
    </row>
    <row r="83" spans="1:40" ht="15" customHeight="1">
      <c r="B83" s="1857" t="s">
        <v>2475</v>
      </c>
      <c r="C83" s="1858"/>
      <c r="D83" s="1858"/>
      <c r="E83" s="1858"/>
      <c r="F83" s="1858"/>
      <c r="G83" s="1858"/>
      <c r="H83" s="1858"/>
      <c r="I83" s="1858"/>
      <c r="J83" s="1859"/>
      <c r="L83" s="1875" t="s">
        <v>2489</v>
      </c>
      <c r="M83" s="1876"/>
      <c r="N83" s="1876"/>
      <c r="O83" s="1876"/>
      <c r="P83" s="1876"/>
      <c r="Q83" s="1876"/>
      <c r="R83" s="1876"/>
      <c r="S83" s="1876"/>
      <c r="T83" s="1877"/>
      <c r="V83" s="886" t="s">
        <v>2413</v>
      </c>
      <c r="W83" s="902"/>
      <c r="X83" s="902"/>
      <c r="Y83" s="902"/>
      <c r="Z83" s="902"/>
      <c r="AA83" s="902"/>
      <c r="AB83" s="902"/>
      <c r="AC83" s="902"/>
      <c r="AD83" s="903"/>
      <c r="AF83" s="905" t="s">
        <v>2411</v>
      </c>
      <c r="AG83" s="906"/>
      <c r="AH83" s="906"/>
      <c r="AI83" s="906"/>
      <c r="AJ83" s="906"/>
      <c r="AK83" s="906"/>
      <c r="AL83" s="906"/>
      <c r="AM83" s="906"/>
      <c r="AN83" s="907"/>
    </row>
    <row r="84" spans="1:40" ht="15" customHeight="1">
      <c r="B84" s="1886" t="s">
        <v>2490</v>
      </c>
      <c r="C84" s="1856"/>
      <c r="D84" s="1856"/>
      <c r="E84" s="1856"/>
      <c r="F84" s="1856"/>
      <c r="G84" s="1856"/>
      <c r="H84" s="1856"/>
      <c r="I84" s="1856"/>
      <c r="J84" s="1887"/>
      <c r="L84" s="1886" t="s">
        <v>2491</v>
      </c>
      <c r="M84" s="1876"/>
      <c r="N84" s="1876"/>
      <c r="O84" s="1876"/>
      <c r="P84" s="1876"/>
      <c r="Q84" s="1876"/>
      <c r="R84" s="1876"/>
      <c r="S84" s="1876"/>
      <c r="T84" s="1877"/>
      <c r="V84" s="886" t="s">
        <v>2416</v>
      </c>
      <c r="W84" s="902"/>
      <c r="X84" s="902"/>
      <c r="Y84" s="902"/>
      <c r="Z84" s="902"/>
      <c r="AA84" s="902"/>
      <c r="AB84" s="902"/>
      <c r="AC84" s="902"/>
      <c r="AD84" s="903"/>
      <c r="AF84" s="886" t="s">
        <v>2413</v>
      </c>
      <c r="AG84" s="902"/>
      <c r="AH84" s="902"/>
      <c r="AI84" s="902"/>
      <c r="AJ84" s="902"/>
      <c r="AK84" s="902"/>
      <c r="AL84" s="902"/>
      <c r="AM84" s="902"/>
      <c r="AN84" s="903"/>
    </row>
    <row r="85" spans="1:40" ht="15" customHeight="1">
      <c r="B85" s="874"/>
      <c r="C85" s="875"/>
      <c r="D85" s="875"/>
      <c r="E85" s="875"/>
      <c r="F85" s="875"/>
      <c r="G85" s="875"/>
      <c r="H85" s="875"/>
      <c r="I85" s="875"/>
      <c r="J85" s="880"/>
      <c r="L85" s="935" t="s">
        <v>2492</v>
      </c>
      <c r="M85" s="858"/>
      <c r="N85" s="858"/>
      <c r="O85" s="858"/>
      <c r="P85" s="858"/>
      <c r="Q85" s="858"/>
      <c r="R85" s="858"/>
      <c r="S85" s="858"/>
      <c r="T85" s="859"/>
      <c r="V85" s="886" t="s">
        <v>2419</v>
      </c>
      <c r="W85" s="902"/>
      <c r="X85" s="902"/>
      <c r="Y85" s="902"/>
      <c r="Z85" s="902"/>
      <c r="AA85" s="902"/>
      <c r="AB85" s="902"/>
      <c r="AC85" s="902"/>
      <c r="AD85" s="903"/>
      <c r="AF85" s="886" t="s">
        <v>2416</v>
      </c>
      <c r="AG85" s="902"/>
      <c r="AH85" s="902"/>
      <c r="AI85" s="902"/>
      <c r="AJ85" s="902"/>
      <c r="AK85" s="902"/>
      <c r="AL85" s="902"/>
      <c r="AM85" s="902"/>
      <c r="AN85" s="903"/>
    </row>
    <row r="86" spans="1:40" ht="15" customHeight="1">
      <c r="B86" s="1882" t="s">
        <v>2486</v>
      </c>
      <c r="C86" s="1883"/>
      <c r="D86" s="1883"/>
      <c r="E86" s="1883"/>
      <c r="F86" s="1883"/>
      <c r="G86" s="1883"/>
      <c r="H86" s="1883"/>
      <c r="I86" s="1883"/>
      <c r="J86" s="1884"/>
      <c r="L86" s="866" t="s">
        <v>2493</v>
      </c>
      <c r="M86" s="858"/>
      <c r="N86" s="858"/>
      <c r="O86" s="858"/>
      <c r="P86" s="858"/>
      <c r="Q86" s="858"/>
      <c r="R86" s="858"/>
      <c r="S86" s="858"/>
      <c r="T86" s="859"/>
      <c r="V86" s="919" t="s">
        <v>2494</v>
      </c>
      <c r="W86" s="906"/>
      <c r="X86" s="906"/>
      <c r="Y86" s="906"/>
      <c r="Z86" s="906"/>
      <c r="AA86" s="920"/>
      <c r="AB86" s="920"/>
      <c r="AC86" s="902"/>
      <c r="AD86" s="903"/>
      <c r="AF86" s="886" t="s">
        <v>2419</v>
      </c>
      <c r="AG86" s="902"/>
      <c r="AH86" s="902"/>
      <c r="AI86" s="902"/>
      <c r="AJ86" s="902"/>
      <c r="AK86" s="902"/>
      <c r="AL86" s="902"/>
      <c r="AM86" s="902"/>
      <c r="AN86" s="903"/>
    </row>
    <row r="87" spans="1:40" ht="15" customHeight="1">
      <c r="B87" s="1875" t="s">
        <v>1465</v>
      </c>
      <c r="C87" s="1876"/>
      <c r="D87" s="1876"/>
      <c r="E87" s="1876"/>
      <c r="F87" s="1876"/>
      <c r="G87" s="1876"/>
      <c r="H87" s="1876"/>
      <c r="I87" s="1876"/>
      <c r="J87" s="1877"/>
      <c r="L87" s="857"/>
      <c r="M87" s="858"/>
      <c r="N87" s="858"/>
      <c r="O87" s="858"/>
      <c r="P87" s="858"/>
      <c r="Q87" s="858"/>
      <c r="R87" s="858"/>
      <c r="S87" s="858"/>
      <c r="T87" s="859"/>
      <c r="V87" s="919" t="s">
        <v>2396</v>
      </c>
      <c r="W87" s="906"/>
      <c r="X87" s="906"/>
      <c r="Y87" s="906"/>
      <c r="Z87" s="906"/>
      <c r="AA87" s="920"/>
      <c r="AB87" s="920"/>
      <c r="AC87" s="902"/>
      <c r="AD87" s="903"/>
      <c r="AF87" s="919" t="s">
        <v>2494</v>
      </c>
      <c r="AG87" s="906"/>
      <c r="AH87" s="906"/>
      <c r="AI87" s="906"/>
      <c r="AJ87" s="906"/>
      <c r="AK87" s="920"/>
      <c r="AL87" s="920"/>
      <c r="AM87" s="902"/>
      <c r="AN87" s="903"/>
    </row>
    <row r="88" spans="1:40" ht="15" customHeight="1">
      <c r="B88" s="1875" t="s">
        <v>1602</v>
      </c>
      <c r="C88" s="1876"/>
      <c r="D88" s="1876"/>
      <c r="E88" s="1876"/>
      <c r="F88" s="1876"/>
      <c r="G88" s="1876"/>
      <c r="H88" s="1876"/>
      <c r="I88" s="1876"/>
      <c r="J88" s="1877"/>
      <c r="L88" s="1891" t="s">
        <v>1464</v>
      </c>
      <c r="M88" s="1892"/>
      <c r="N88" s="1892"/>
      <c r="O88" s="1892"/>
      <c r="P88" s="1892"/>
      <c r="Q88" s="1892"/>
      <c r="R88" s="1892"/>
      <c r="S88" s="1892"/>
      <c r="T88" s="1893"/>
      <c r="V88" s="919" t="s">
        <v>2495</v>
      </c>
      <c r="W88" s="906"/>
      <c r="X88" s="906"/>
      <c r="Y88" s="906"/>
      <c r="Z88" s="906"/>
      <c r="AA88" s="920"/>
      <c r="AB88" s="920"/>
      <c r="AC88" s="902"/>
      <c r="AD88" s="903"/>
      <c r="AF88" s="919" t="s">
        <v>2396</v>
      </c>
      <c r="AG88" s="906"/>
      <c r="AH88" s="906"/>
      <c r="AI88" s="906"/>
      <c r="AJ88" s="906"/>
      <c r="AK88" s="920"/>
      <c r="AL88" s="920"/>
      <c r="AM88" s="902"/>
      <c r="AN88" s="903"/>
    </row>
    <row r="89" spans="1:40" ht="15.75" customHeight="1">
      <c r="A89" s="848"/>
      <c r="B89" s="1853" t="s">
        <v>2496</v>
      </c>
      <c r="C89" s="1858"/>
      <c r="D89" s="1858"/>
      <c r="E89" s="1858"/>
      <c r="F89" s="1858"/>
      <c r="G89" s="1858"/>
      <c r="H89" s="1858"/>
      <c r="I89" s="1858"/>
      <c r="J89" s="1859"/>
      <c r="K89" s="848"/>
      <c r="L89" s="893"/>
      <c r="M89" s="894"/>
      <c r="N89" s="894"/>
      <c r="O89" s="894"/>
      <c r="P89" s="894"/>
      <c r="Q89" s="894"/>
      <c r="R89" s="894"/>
      <c r="S89" s="894"/>
      <c r="T89" s="936"/>
      <c r="U89" s="848"/>
      <c r="V89" s="919" t="s">
        <v>2406</v>
      </c>
      <c r="W89" s="906"/>
      <c r="X89" s="906"/>
      <c r="Y89" s="906"/>
      <c r="Z89" s="906"/>
      <c r="AA89" s="920"/>
      <c r="AB89" s="920"/>
      <c r="AC89" s="902"/>
      <c r="AD89" s="903"/>
      <c r="AF89" s="919" t="s">
        <v>2495</v>
      </c>
      <c r="AG89" s="906"/>
      <c r="AH89" s="906"/>
      <c r="AI89" s="906"/>
      <c r="AJ89" s="906"/>
      <c r="AK89" s="920"/>
      <c r="AL89" s="920"/>
      <c r="AM89" s="902"/>
      <c r="AN89" s="903"/>
    </row>
    <row r="90" spans="1:40" ht="15.75" customHeight="1">
      <c r="A90" s="848"/>
      <c r="B90" s="905" t="s">
        <v>2493</v>
      </c>
      <c r="C90" s="858"/>
      <c r="D90" s="858"/>
      <c r="E90" s="858"/>
      <c r="F90" s="858"/>
      <c r="G90" s="858"/>
      <c r="H90" s="858"/>
      <c r="I90" s="858"/>
      <c r="J90" s="859"/>
      <c r="K90" s="848"/>
      <c r="L90" s="1842">
        <f ca="1">TODAY()</f>
        <v>45428</v>
      </c>
      <c r="M90" s="1843"/>
      <c r="N90" s="1843"/>
      <c r="O90" s="1843"/>
      <c r="P90" s="1843"/>
      <c r="Q90" s="1843"/>
      <c r="R90" s="1843"/>
      <c r="S90" s="1843"/>
      <c r="T90" s="1844"/>
      <c r="U90" s="848"/>
      <c r="V90" s="905"/>
      <c r="W90" s="906"/>
      <c r="X90" s="906"/>
      <c r="Y90" s="906"/>
      <c r="Z90" s="906"/>
      <c r="AA90" s="902"/>
      <c r="AB90" s="902"/>
      <c r="AC90" s="902"/>
      <c r="AD90" s="903"/>
      <c r="AF90" s="919" t="s">
        <v>2406</v>
      </c>
      <c r="AG90" s="906"/>
      <c r="AH90" s="906"/>
      <c r="AI90" s="906"/>
      <c r="AJ90" s="906"/>
      <c r="AK90" s="920"/>
      <c r="AL90" s="920"/>
      <c r="AM90" s="902"/>
      <c r="AN90" s="903"/>
    </row>
    <row r="91" spans="1:40" ht="15.75">
      <c r="A91" s="848"/>
      <c r="B91" s="1891" t="s">
        <v>1464</v>
      </c>
      <c r="C91" s="1892"/>
      <c r="D91" s="1892"/>
      <c r="E91" s="1892"/>
      <c r="F91" s="1892"/>
      <c r="G91" s="1892"/>
      <c r="H91" s="1892"/>
      <c r="I91" s="1892"/>
      <c r="J91" s="1893"/>
      <c r="K91" s="848"/>
      <c r="L91" s="937"/>
      <c r="M91" s="938"/>
      <c r="N91" s="938"/>
      <c r="O91" s="938"/>
      <c r="P91" s="938"/>
      <c r="Q91" s="938"/>
      <c r="R91" s="938"/>
      <c r="S91" s="938"/>
      <c r="T91" s="939"/>
      <c r="U91" s="848"/>
      <c r="V91" s="925" t="s">
        <v>2497</v>
      </c>
      <c r="W91" s="906"/>
      <c r="X91" s="906"/>
      <c r="Y91" s="906"/>
      <c r="Z91" s="906"/>
      <c r="AA91" s="902"/>
      <c r="AB91" s="902"/>
      <c r="AC91" s="902"/>
      <c r="AD91" s="903"/>
      <c r="AF91" s="905"/>
      <c r="AG91" s="906"/>
      <c r="AH91" s="906"/>
      <c r="AI91" s="906"/>
      <c r="AJ91" s="906"/>
      <c r="AK91" s="902"/>
      <c r="AL91" s="902"/>
      <c r="AM91" s="902"/>
      <c r="AN91" s="903"/>
    </row>
    <row r="92" spans="1:40" ht="16.5" customHeight="1">
      <c r="B92" s="857"/>
      <c r="C92" s="858"/>
      <c r="D92" s="858"/>
      <c r="E92" s="858"/>
      <c r="F92" s="858"/>
      <c r="G92" s="858"/>
      <c r="H92" s="858"/>
      <c r="I92" s="858"/>
      <c r="J92" s="859"/>
      <c r="L92" s="940" t="s">
        <v>2498</v>
      </c>
      <c r="M92" s="941" t="s">
        <v>2499</v>
      </c>
      <c r="N92" s="858"/>
      <c r="O92" s="942" t="s">
        <v>2500</v>
      </c>
      <c r="P92" s="1840" t="str">
        <f>O12</f>
        <v>○○○○○(기관명)</v>
      </c>
      <c r="Q92" s="1840"/>
      <c r="R92" s="943"/>
      <c r="S92" s="944" t="str">
        <f>S12</f>
        <v>○○○</v>
      </c>
      <c r="T92" s="945" t="s">
        <v>1457</v>
      </c>
      <c r="V92" s="905" t="s">
        <v>2501</v>
      </c>
      <c r="W92" s="906"/>
      <c r="X92" s="906"/>
      <c r="Y92" s="906"/>
      <c r="Z92" s="906"/>
      <c r="AA92" s="902"/>
      <c r="AB92" s="902"/>
      <c r="AC92" s="902"/>
      <c r="AD92" s="903"/>
      <c r="AF92" s="925" t="s">
        <v>2502</v>
      </c>
      <c r="AG92" s="906"/>
      <c r="AH92" s="906"/>
      <c r="AI92" s="906"/>
      <c r="AJ92" s="906"/>
      <c r="AK92" s="902"/>
      <c r="AL92" s="902"/>
      <c r="AM92" s="902"/>
      <c r="AN92" s="903"/>
    </row>
    <row r="93" spans="1:40" ht="15.75">
      <c r="B93" s="1842">
        <f ca="1">TODAY()</f>
        <v>45428</v>
      </c>
      <c r="C93" s="1843"/>
      <c r="D93" s="1843"/>
      <c r="E93" s="1843"/>
      <c r="F93" s="1843"/>
      <c r="G93" s="1843"/>
      <c r="H93" s="1843"/>
      <c r="I93" s="1843"/>
      <c r="J93" s="1844"/>
      <c r="L93" s="940" t="s">
        <v>2503</v>
      </c>
      <c r="M93" s="941" t="s">
        <v>2391</v>
      </c>
      <c r="N93" s="858"/>
      <c r="O93" s="942" t="s">
        <v>2500</v>
      </c>
      <c r="P93" s="1840" t="str">
        <f>O14</f>
        <v>○○○○○</v>
      </c>
      <c r="Q93" s="1840"/>
      <c r="R93" s="943"/>
      <c r="S93" s="944" t="str">
        <f>S7</f>
        <v>○○○</v>
      </c>
      <c r="T93" s="945" t="s">
        <v>2044</v>
      </c>
      <c r="V93" s="905" t="s">
        <v>2440</v>
      </c>
      <c r="W93" s="906"/>
      <c r="X93" s="906"/>
      <c r="Y93" s="906"/>
      <c r="Z93" s="906"/>
      <c r="AA93" s="902"/>
      <c r="AB93" s="902"/>
      <c r="AC93" s="902"/>
      <c r="AD93" s="903"/>
      <c r="AF93" s="905" t="s">
        <v>2501</v>
      </c>
      <c r="AG93" s="906"/>
      <c r="AH93" s="906"/>
      <c r="AI93" s="906"/>
      <c r="AJ93" s="906"/>
      <c r="AK93" s="902"/>
      <c r="AL93" s="902"/>
      <c r="AM93" s="902"/>
      <c r="AN93" s="903"/>
    </row>
    <row r="94" spans="1:40" ht="15.75">
      <c r="B94" s="857"/>
      <c r="C94" s="858"/>
      <c r="D94" s="858"/>
      <c r="E94" s="858"/>
      <c r="F94" s="858"/>
      <c r="G94" s="858"/>
      <c r="H94" s="858"/>
      <c r="I94" s="858"/>
      <c r="J94" s="859"/>
      <c r="L94" s="940" t="s">
        <v>2504</v>
      </c>
      <c r="M94" s="946" t="s">
        <v>2230</v>
      </c>
      <c r="N94" s="858"/>
      <c r="O94" s="942" t="s">
        <v>2505</v>
      </c>
      <c r="P94" s="1840" t="str">
        <f>O16</f>
        <v>○○○○○(기관명)</v>
      </c>
      <c r="Q94" s="1840"/>
      <c r="R94" s="943"/>
      <c r="S94" s="944" t="str">
        <f>M8</f>
        <v>○○○</v>
      </c>
      <c r="T94" s="945" t="s">
        <v>2506</v>
      </c>
      <c r="V94" s="905" t="s">
        <v>2423</v>
      </c>
      <c r="W94" s="906"/>
      <c r="X94" s="906"/>
      <c r="Y94" s="906"/>
      <c r="Z94" s="906"/>
      <c r="AA94" s="902"/>
      <c r="AB94" s="902"/>
      <c r="AC94" s="902"/>
      <c r="AD94" s="903"/>
      <c r="AF94" s="905" t="s">
        <v>2440</v>
      </c>
      <c r="AG94" s="906"/>
      <c r="AH94" s="906"/>
      <c r="AI94" s="906"/>
      <c r="AJ94" s="906"/>
      <c r="AK94" s="902"/>
      <c r="AL94" s="902"/>
      <c r="AM94" s="902"/>
      <c r="AN94" s="903"/>
    </row>
    <row r="95" spans="1:40" ht="15.75">
      <c r="B95" s="940" t="s">
        <v>2507</v>
      </c>
      <c r="C95" s="941" t="s">
        <v>2508</v>
      </c>
      <c r="D95" s="858"/>
      <c r="E95" s="942" t="s">
        <v>2505</v>
      </c>
      <c r="F95" s="1840" t="str">
        <f>E12</f>
        <v>○○○○○(기관명)</v>
      </c>
      <c r="G95" s="1840"/>
      <c r="H95" s="943"/>
      <c r="I95" s="944" t="str">
        <f>I12</f>
        <v>○○○</v>
      </c>
      <c r="J95" s="945" t="s">
        <v>1457</v>
      </c>
      <c r="L95" s="947" t="s">
        <v>2509</v>
      </c>
      <c r="M95" s="948"/>
      <c r="N95" s="949"/>
      <c r="O95" s="950"/>
      <c r="P95" s="950"/>
      <c r="Q95" s="949"/>
      <c r="R95" s="951"/>
      <c r="S95" s="944" t="str">
        <f>M8</f>
        <v>○○○</v>
      </c>
      <c r="T95" s="952" t="s">
        <v>2510</v>
      </c>
      <c r="V95" s="905" t="s">
        <v>2445</v>
      </c>
      <c r="W95" s="906"/>
      <c r="X95" s="906"/>
      <c r="Y95" s="906"/>
      <c r="Z95" s="906"/>
      <c r="AA95" s="902"/>
      <c r="AB95" s="902"/>
      <c r="AC95" s="902"/>
      <c r="AD95" s="903"/>
      <c r="AF95" s="905" t="s">
        <v>1603</v>
      </c>
      <c r="AG95" s="906"/>
      <c r="AH95" s="906"/>
      <c r="AI95" s="906"/>
      <c r="AJ95" s="906"/>
      <c r="AK95" s="902"/>
      <c r="AL95" s="902"/>
      <c r="AM95" s="902"/>
      <c r="AN95" s="903"/>
    </row>
    <row r="96" spans="1:40" ht="15.75">
      <c r="B96" s="940" t="s">
        <v>2511</v>
      </c>
      <c r="C96" s="941" t="s">
        <v>2391</v>
      </c>
      <c r="D96" s="858"/>
      <c r="E96" s="942" t="s">
        <v>2500</v>
      </c>
      <c r="F96" s="1840" t="str">
        <f>E14</f>
        <v>○○○○○</v>
      </c>
      <c r="G96" s="1840"/>
      <c r="H96" s="943"/>
      <c r="I96" s="944" t="str">
        <f>I7</f>
        <v>○○○</v>
      </c>
      <c r="J96" s="945" t="s">
        <v>2044</v>
      </c>
      <c r="L96" s="891"/>
      <c r="M96" s="860"/>
      <c r="N96" s="942"/>
      <c r="O96" s="953"/>
      <c r="P96" s="953"/>
      <c r="Q96" s="942"/>
      <c r="R96" s="954"/>
      <c r="S96" s="955"/>
      <c r="T96" s="942"/>
      <c r="V96" s="905" t="s">
        <v>2512</v>
      </c>
      <c r="W96" s="906"/>
      <c r="X96" s="906"/>
      <c r="Y96" s="906"/>
      <c r="Z96" s="906"/>
      <c r="AA96" s="902"/>
      <c r="AB96" s="902"/>
      <c r="AC96" s="902"/>
      <c r="AD96" s="903"/>
      <c r="AF96" s="905" t="s">
        <v>2445</v>
      </c>
      <c r="AG96" s="906"/>
      <c r="AH96" s="906"/>
      <c r="AI96" s="906"/>
      <c r="AJ96" s="906"/>
      <c r="AK96" s="902"/>
      <c r="AL96" s="902"/>
      <c r="AM96" s="902"/>
      <c r="AN96" s="903"/>
    </row>
    <row r="97" spans="2:40" ht="15.75">
      <c r="B97" s="940" t="s">
        <v>2513</v>
      </c>
      <c r="C97" s="946" t="s">
        <v>2514</v>
      </c>
      <c r="D97" s="858"/>
      <c r="E97" s="942" t="s">
        <v>2500</v>
      </c>
      <c r="F97" s="1840" t="str">
        <f>E16</f>
        <v>○○○○○(기관명)</v>
      </c>
      <c r="G97" s="1840"/>
      <c r="H97" s="943"/>
      <c r="I97" s="944" t="str">
        <f>C8</f>
        <v>○○○</v>
      </c>
      <c r="J97" s="945" t="s">
        <v>2515</v>
      </c>
      <c r="L97" s="848"/>
      <c r="M97" s="848"/>
      <c r="N97" s="848"/>
      <c r="O97" s="848"/>
      <c r="P97" s="848"/>
      <c r="Q97" s="848"/>
      <c r="R97" s="848"/>
      <c r="S97" s="848"/>
      <c r="T97" s="848"/>
      <c r="V97" s="905" t="s">
        <v>2516</v>
      </c>
      <c r="W97" s="906"/>
      <c r="X97" s="906"/>
      <c r="Y97" s="906"/>
      <c r="Z97" s="906"/>
      <c r="AA97" s="902"/>
      <c r="AB97" s="902"/>
      <c r="AC97" s="902"/>
      <c r="AD97" s="903"/>
      <c r="AF97" s="905" t="s">
        <v>2512</v>
      </c>
      <c r="AG97" s="906"/>
      <c r="AH97" s="906"/>
      <c r="AI97" s="906"/>
      <c r="AJ97" s="906"/>
      <c r="AK97" s="902"/>
      <c r="AL97" s="902"/>
      <c r="AM97" s="902"/>
      <c r="AN97" s="903"/>
    </row>
    <row r="98" spans="2:40" ht="15.75">
      <c r="B98" s="947" t="s">
        <v>2517</v>
      </c>
      <c r="C98" s="956"/>
      <c r="D98" s="949"/>
      <c r="E98" s="950"/>
      <c r="F98" s="950"/>
      <c r="G98" s="949"/>
      <c r="H98" s="951"/>
      <c r="I98" s="944" t="str">
        <f>C8</f>
        <v>○○○</v>
      </c>
      <c r="J98" s="952" t="s">
        <v>1473</v>
      </c>
      <c r="L98" s="848"/>
      <c r="M98" s="848"/>
      <c r="N98" s="848"/>
      <c r="O98" s="848"/>
      <c r="P98" s="848"/>
      <c r="Q98" s="848"/>
      <c r="R98" s="848"/>
      <c r="S98" s="848"/>
      <c r="T98" s="848"/>
      <c r="V98" s="905" t="s">
        <v>2518</v>
      </c>
      <c r="W98" s="906"/>
      <c r="X98" s="906"/>
      <c r="Y98" s="906"/>
      <c r="Z98" s="906"/>
      <c r="AA98" s="920"/>
      <c r="AB98" s="920"/>
      <c r="AC98" s="920"/>
      <c r="AD98" s="929"/>
      <c r="AF98" s="905" t="s">
        <v>2516</v>
      </c>
      <c r="AG98" s="906"/>
      <c r="AH98" s="906"/>
      <c r="AI98" s="906"/>
      <c r="AJ98" s="906"/>
      <c r="AK98" s="902"/>
      <c r="AL98" s="902"/>
      <c r="AM98" s="902"/>
      <c r="AN98" s="903"/>
    </row>
    <row r="99" spans="2:40" ht="15.75">
      <c r="B99" s="891"/>
      <c r="C99" s="860"/>
      <c r="D99" s="942"/>
      <c r="E99" s="953"/>
      <c r="F99" s="953"/>
      <c r="G99" s="942"/>
      <c r="H99" s="954"/>
      <c r="I99" s="955"/>
      <c r="J99" s="942"/>
      <c r="L99" s="848"/>
      <c r="M99" s="848"/>
      <c r="N99" s="848"/>
      <c r="O99" s="848"/>
      <c r="P99" s="848"/>
      <c r="Q99" s="848"/>
      <c r="R99" s="848"/>
      <c r="S99" s="848"/>
      <c r="T99" s="848"/>
      <c r="V99" s="905" t="s">
        <v>2519</v>
      </c>
      <c r="W99" s="906"/>
      <c r="X99" s="906"/>
      <c r="Y99" s="906"/>
      <c r="Z99" s="906"/>
      <c r="AA99" s="902"/>
      <c r="AB99" s="902"/>
      <c r="AC99" s="902"/>
      <c r="AD99" s="903"/>
      <c r="AF99" s="905" t="s">
        <v>2518</v>
      </c>
      <c r="AG99" s="906"/>
      <c r="AH99" s="906"/>
      <c r="AI99" s="906"/>
      <c r="AJ99" s="906"/>
      <c r="AK99" s="920"/>
      <c r="AL99" s="920"/>
      <c r="AM99" s="920"/>
      <c r="AN99" s="929"/>
    </row>
    <row r="100" spans="2:40" ht="15.75">
      <c r="B100" s="848"/>
      <c r="C100" s="848"/>
      <c r="D100" s="848"/>
      <c r="E100" s="848"/>
      <c r="F100" s="848"/>
      <c r="G100" s="848"/>
      <c r="H100" s="848"/>
      <c r="I100" s="848"/>
      <c r="J100" s="848"/>
      <c r="V100" s="905" t="s">
        <v>2520</v>
      </c>
      <c r="W100" s="906"/>
      <c r="X100" s="906"/>
      <c r="Y100" s="906"/>
      <c r="Z100" s="906"/>
      <c r="AA100" s="902"/>
      <c r="AB100" s="902"/>
      <c r="AC100" s="902"/>
      <c r="AD100" s="903"/>
      <c r="AF100" s="905" t="s">
        <v>2519</v>
      </c>
      <c r="AG100" s="906"/>
      <c r="AH100" s="906"/>
      <c r="AI100" s="906"/>
      <c r="AJ100" s="906"/>
      <c r="AK100" s="902"/>
      <c r="AL100" s="902"/>
      <c r="AM100" s="902"/>
      <c r="AN100" s="903"/>
    </row>
    <row r="101" spans="2:40" ht="15.75">
      <c r="B101" s="848"/>
      <c r="C101" s="848"/>
      <c r="D101" s="848"/>
      <c r="E101" s="848"/>
      <c r="F101" s="848"/>
      <c r="G101" s="848"/>
      <c r="H101" s="848"/>
      <c r="I101" s="848"/>
      <c r="J101" s="848"/>
      <c r="V101" s="886" t="s">
        <v>2521</v>
      </c>
      <c r="W101" s="902"/>
      <c r="X101" s="902"/>
      <c r="Y101" s="902"/>
      <c r="Z101" s="902"/>
      <c r="AA101" s="902"/>
      <c r="AB101" s="902"/>
      <c r="AC101" s="902"/>
      <c r="AD101" s="903"/>
      <c r="AF101" s="905" t="s">
        <v>2520</v>
      </c>
      <c r="AG101" s="906"/>
      <c r="AH101" s="906"/>
      <c r="AI101" s="906"/>
      <c r="AJ101" s="906"/>
      <c r="AK101" s="902"/>
      <c r="AL101" s="902"/>
      <c r="AM101" s="902"/>
      <c r="AN101" s="903"/>
    </row>
    <row r="102" spans="2:40" ht="15.75">
      <c r="B102" s="848"/>
      <c r="C102" s="848"/>
      <c r="D102" s="848"/>
      <c r="E102" s="848"/>
      <c r="F102" s="848"/>
      <c r="G102" s="848"/>
      <c r="H102" s="848"/>
      <c r="I102" s="848"/>
      <c r="J102" s="848"/>
      <c r="V102" s="886" t="s">
        <v>2443</v>
      </c>
      <c r="W102" s="902"/>
      <c r="X102" s="902"/>
      <c r="Y102" s="902"/>
      <c r="Z102" s="902"/>
      <c r="AA102" s="902"/>
      <c r="AB102" s="902"/>
      <c r="AC102" s="902"/>
      <c r="AD102" s="903"/>
      <c r="AF102" s="886" t="s">
        <v>2521</v>
      </c>
      <c r="AG102" s="902"/>
      <c r="AH102" s="902"/>
      <c r="AI102" s="902"/>
      <c r="AJ102" s="902"/>
      <c r="AK102" s="902"/>
      <c r="AL102" s="902"/>
      <c r="AM102" s="902"/>
      <c r="AN102" s="903"/>
    </row>
    <row r="103" spans="2:40" ht="16.5" customHeight="1">
      <c r="B103" s="957" t="s">
        <v>2522</v>
      </c>
      <c r="C103" s="848"/>
      <c r="D103" s="848"/>
      <c r="E103" s="848"/>
      <c r="F103" s="848"/>
      <c r="G103" s="848"/>
      <c r="H103" s="848"/>
      <c r="I103" s="848"/>
      <c r="J103" s="848"/>
      <c r="V103" s="1886" t="s">
        <v>2523</v>
      </c>
      <c r="W103" s="1856"/>
      <c r="X103" s="1856"/>
      <c r="Y103" s="1856"/>
      <c r="Z103" s="1856"/>
      <c r="AA103" s="1856"/>
      <c r="AB103" s="1856"/>
      <c r="AC103" s="1856"/>
      <c r="AD103" s="1887"/>
      <c r="AF103" s="886" t="s">
        <v>2524</v>
      </c>
      <c r="AG103" s="902"/>
      <c r="AH103" s="902"/>
      <c r="AI103" s="902"/>
      <c r="AJ103" s="902"/>
      <c r="AK103" s="902"/>
      <c r="AL103" s="902"/>
      <c r="AM103" s="902"/>
      <c r="AN103" s="903"/>
    </row>
    <row r="104" spans="2:40" ht="15.75">
      <c r="B104" s="854"/>
      <c r="C104" s="855"/>
      <c r="D104" s="855"/>
      <c r="E104" s="855"/>
      <c r="F104" s="855"/>
      <c r="G104" s="855"/>
      <c r="H104" s="855"/>
      <c r="I104" s="855"/>
      <c r="J104" s="856"/>
      <c r="V104" s="886" t="s">
        <v>2525</v>
      </c>
      <c r="W104" s="875"/>
      <c r="X104" s="875"/>
      <c r="Y104" s="875"/>
      <c r="Z104" s="875"/>
      <c r="AA104" s="875"/>
      <c r="AB104" s="875"/>
      <c r="AC104" s="875"/>
      <c r="AD104" s="880"/>
      <c r="AF104" s="1886" t="s">
        <v>2523</v>
      </c>
      <c r="AG104" s="1856"/>
      <c r="AH104" s="1856"/>
      <c r="AI104" s="1856"/>
      <c r="AJ104" s="1856"/>
      <c r="AK104" s="1856"/>
      <c r="AL104" s="1856"/>
      <c r="AM104" s="1856"/>
      <c r="AN104" s="1887"/>
    </row>
    <row r="105" spans="2:40" ht="15.75">
      <c r="B105" s="1888" t="s">
        <v>2526</v>
      </c>
      <c r="C105" s="1889"/>
      <c r="D105" s="1889"/>
      <c r="E105" s="1889"/>
      <c r="F105" s="1889"/>
      <c r="G105" s="1889"/>
      <c r="H105" s="1889"/>
      <c r="I105" s="1889"/>
      <c r="J105" s="1890"/>
      <c r="V105" s="886" t="s">
        <v>2527</v>
      </c>
      <c r="W105" s="875"/>
      <c r="X105" s="875"/>
      <c r="Y105" s="875"/>
      <c r="Z105" s="875"/>
      <c r="AA105" s="875"/>
      <c r="AB105" s="875"/>
      <c r="AC105" s="875"/>
      <c r="AD105" s="880"/>
      <c r="AF105" s="886" t="s">
        <v>2528</v>
      </c>
      <c r="AG105" s="875"/>
      <c r="AH105" s="875"/>
      <c r="AI105" s="875"/>
      <c r="AJ105" s="875"/>
      <c r="AK105" s="875"/>
      <c r="AL105" s="875"/>
      <c r="AM105" s="875"/>
      <c r="AN105" s="880"/>
    </row>
    <row r="106" spans="2:40" ht="15.75">
      <c r="B106" s="1888"/>
      <c r="C106" s="1889"/>
      <c r="D106" s="1889"/>
      <c r="E106" s="1889"/>
      <c r="F106" s="1889"/>
      <c r="G106" s="1889"/>
      <c r="H106" s="1889"/>
      <c r="I106" s="1889"/>
      <c r="J106" s="1890"/>
      <c r="V106" s="886" t="s">
        <v>2529</v>
      </c>
      <c r="W106" s="875"/>
      <c r="X106" s="875"/>
      <c r="Y106" s="875"/>
      <c r="Z106" s="875"/>
      <c r="AA106" s="875"/>
      <c r="AB106" s="875"/>
      <c r="AC106" s="875"/>
      <c r="AD106" s="880"/>
      <c r="AF106" s="886" t="s">
        <v>2474</v>
      </c>
      <c r="AG106" s="875"/>
      <c r="AH106" s="875"/>
      <c r="AI106" s="875"/>
      <c r="AJ106" s="875"/>
      <c r="AK106" s="875"/>
      <c r="AL106" s="875"/>
      <c r="AM106" s="875"/>
      <c r="AN106" s="880"/>
    </row>
    <row r="107" spans="2:40" ht="16.5" customHeight="1">
      <c r="B107" s="857"/>
      <c r="C107" s="858"/>
      <c r="D107" s="858"/>
      <c r="E107" s="858"/>
      <c r="F107" s="858"/>
      <c r="G107" s="858"/>
      <c r="H107" s="858"/>
      <c r="I107" s="858"/>
      <c r="J107" s="859"/>
      <c r="V107" s="886" t="s">
        <v>2530</v>
      </c>
      <c r="W107" s="875"/>
      <c r="X107" s="875"/>
      <c r="Y107" s="875"/>
      <c r="Z107" s="875"/>
      <c r="AA107" s="875"/>
      <c r="AB107" s="875"/>
      <c r="AC107" s="875"/>
      <c r="AD107" s="880"/>
      <c r="AF107" s="886" t="s">
        <v>2529</v>
      </c>
      <c r="AG107" s="875"/>
      <c r="AH107" s="875"/>
      <c r="AI107" s="875"/>
      <c r="AJ107" s="875"/>
      <c r="AK107" s="875"/>
      <c r="AL107" s="875"/>
      <c r="AM107" s="875"/>
      <c r="AN107" s="880"/>
    </row>
    <row r="108" spans="2:40" ht="15.75">
      <c r="B108" s="857" t="s">
        <v>2223</v>
      </c>
      <c r="C108" s="1879" t="s">
        <v>2531</v>
      </c>
      <c r="D108" s="1879"/>
      <c r="E108" s="1879"/>
      <c r="F108" s="860" t="s">
        <v>2532</v>
      </c>
      <c r="G108" s="861"/>
      <c r="H108" s="861"/>
      <c r="I108" s="864"/>
      <c r="J108" s="863"/>
      <c r="V108" s="886"/>
      <c r="W108" s="875"/>
      <c r="X108" s="875"/>
      <c r="Y108" s="875"/>
      <c r="Z108" s="875"/>
      <c r="AA108" s="875"/>
      <c r="AB108" s="875"/>
      <c r="AC108" s="875"/>
      <c r="AD108" s="880"/>
      <c r="AF108" s="886" t="s">
        <v>2530</v>
      </c>
      <c r="AG108" s="875"/>
      <c r="AH108" s="875"/>
      <c r="AI108" s="875"/>
      <c r="AJ108" s="875"/>
      <c r="AK108" s="875"/>
      <c r="AL108" s="875"/>
      <c r="AM108" s="875"/>
      <c r="AN108" s="880"/>
    </row>
    <row r="109" spans="2:40" ht="15.75">
      <c r="B109" s="1878" t="s">
        <v>1604</v>
      </c>
      <c r="C109" s="1879"/>
      <c r="D109" s="1879"/>
      <c r="E109" s="1880" t="s">
        <v>1605</v>
      </c>
      <c r="F109" s="1880"/>
      <c r="G109" s="1880"/>
      <c r="H109" s="1880"/>
      <c r="I109" s="1880"/>
      <c r="J109" s="1881"/>
      <c r="V109" s="1882" t="s">
        <v>1606</v>
      </c>
      <c r="W109" s="1883"/>
      <c r="X109" s="1883"/>
      <c r="Y109" s="1883"/>
      <c r="Z109" s="1883"/>
      <c r="AA109" s="1883"/>
      <c r="AB109" s="1883"/>
      <c r="AC109" s="1883"/>
      <c r="AD109" s="1884"/>
      <c r="AF109" s="886"/>
      <c r="AG109" s="875"/>
      <c r="AH109" s="875"/>
      <c r="AI109" s="875"/>
      <c r="AJ109" s="875"/>
      <c r="AK109" s="875"/>
      <c r="AL109" s="875"/>
      <c r="AM109" s="875"/>
      <c r="AN109" s="880"/>
    </row>
    <row r="110" spans="2:40" ht="15.75">
      <c r="B110" s="1885" t="s">
        <v>1607</v>
      </c>
      <c r="C110" s="1880"/>
      <c r="D110" s="1880"/>
      <c r="E110" s="1880"/>
      <c r="F110" s="1880"/>
      <c r="G110" s="1880"/>
      <c r="H110" s="1880"/>
      <c r="I110" s="1880"/>
      <c r="J110" s="1881"/>
      <c r="V110" s="1875" t="s">
        <v>2483</v>
      </c>
      <c r="W110" s="1876"/>
      <c r="X110" s="1876"/>
      <c r="Y110" s="1876"/>
      <c r="Z110" s="1876"/>
      <c r="AA110" s="1876"/>
      <c r="AB110" s="1876"/>
      <c r="AC110" s="1876"/>
      <c r="AD110" s="1877"/>
      <c r="AF110" s="1882" t="s">
        <v>1606</v>
      </c>
      <c r="AG110" s="1883"/>
      <c r="AH110" s="1883"/>
      <c r="AI110" s="1883"/>
      <c r="AJ110" s="1883"/>
      <c r="AK110" s="1883"/>
      <c r="AL110" s="1883"/>
      <c r="AM110" s="1883"/>
      <c r="AN110" s="1884"/>
    </row>
    <row r="111" spans="2:40" ht="15.75">
      <c r="B111" s="868"/>
      <c r="C111" s="861"/>
      <c r="D111" s="861"/>
      <c r="E111" s="861"/>
      <c r="F111" s="861"/>
      <c r="G111" s="861"/>
      <c r="H111" s="861"/>
      <c r="I111" s="861"/>
      <c r="J111" s="863"/>
      <c r="V111" s="1875" t="s">
        <v>2533</v>
      </c>
      <c r="W111" s="1876"/>
      <c r="X111" s="1876"/>
      <c r="Y111" s="1876"/>
      <c r="Z111" s="1876"/>
      <c r="AA111" s="1876"/>
      <c r="AB111" s="1876"/>
      <c r="AC111" s="1876"/>
      <c r="AD111" s="1877"/>
      <c r="AF111" s="1875" t="s">
        <v>1608</v>
      </c>
      <c r="AG111" s="1876"/>
      <c r="AH111" s="1876"/>
      <c r="AI111" s="1876"/>
      <c r="AJ111" s="1876"/>
      <c r="AK111" s="1876"/>
      <c r="AL111" s="1876"/>
      <c r="AM111" s="1876"/>
      <c r="AN111" s="1877"/>
    </row>
    <row r="112" spans="2:40" ht="15.75">
      <c r="B112" s="1850" t="s">
        <v>2534</v>
      </c>
      <c r="C112" s="1851"/>
      <c r="D112" s="1851"/>
      <c r="E112" s="1851"/>
      <c r="F112" s="1851"/>
      <c r="G112" s="1851"/>
      <c r="H112" s="1851"/>
      <c r="I112" s="1851"/>
      <c r="J112" s="1852"/>
      <c r="V112" s="1875" t="s">
        <v>2535</v>
      </c>
      <c r="W112" s="1876"/>
      <c r="X112" s="1876"/>
      <c r="Y112" s="1876"/>
      <c r="Z112" s="1876"/>
      <c r="AA112" s="1876"/>
      <c r="AB112" s="1876"/>
      <c r="AC112" s="1876"/>
      <c r="AD112" s="1877"/>
      <c r="AF112" s="1875" t="s">
        <v>1609</v>
      </c>
      <c r="AG112" s="1876"/>
      <c r="AH112" s="1876"/>
      <c r="AI112" s="1876"/>
      <c r="AJ112" s="1876"/>
      <c r="AK112" s="1876"/>
      <c r="AL112" s="1876"/>
      <c r="AM112" s="1876"/>
      <c r="AN112" s="1877"/>
    </row>
    <row r="113" spans="2:40" ht="15.75">
      <c r="B113" s="1874" t="s">
        <v>1610</v>
      </c>
      <c r="C113" s="1871" t="s">
        <v>1463</v>
      </c>
      <c r="D113" s="1871"/>
      <c r="E113" s="1872" t="str">
        <f>C108</f>
        <v>○○○○○(기관명1)</v>
      </c>
      <c r="F113" s="1872"/>
      <c r="G113" s="1872"/>
      <c r="H113" s="870" t="s">
        <v>1461</v>
      </c>
      <c r="I113" s="871" t="s">
        <v>2238</v>
      </c>
      <c r="J113" s="859"/>
      <c r="V113" s="1875" t="s">
        <v>2536</v>
      </c>
      <c r="W113" s="1876"/>
      <c r="X113" s="1876"/>
      <c r="Y113" s="1876"/>
      <c r="Z113" s="1876"/>
      <c r="AA113" s="1876"/>
      <c r="AB113" s="1876"/>
      <c r="AC113" s="1876"/>
      <c r="AD113" s="1877"/>
      <c r="AF113" s="1875" t="s">
        <v>2537</v>
      </c>
      <c r="AG113" s="1876"/>
      <c r="AH113" s="1876"/>
      <c r="AI113" s="1876"/>
      <c r="AJ113" s="1876"/>
      <c r="AK113" s="1876"/>
      <c r="AL113" s="1876"/>
      <c r="AM113" s="1876"/>
      <c r="AN113" s="1877"/>
    </row>
    <row r="114" spans="2:40" ht="15.75">
      <c r="B114" s="1874"/>
      <c r="C114" s="1871" t="s">
        <v>1460</v>
      </c>
      <c r="D114" s="1871"/>
      <c r="E114" s="1872"/>
      <c r="F114" s="1872"/>
      <c r="G114" s="1872"/>
      <c r="H114" s="1872"/>
      <c r="I114" s="1872"/>
      <c r="J114" s="859"/>
      <c r="V114" s="1857" t="s">
        <v>2538</v>
      </c>
      <c r="W114" s="1858"/>
      <c r="X114" s="1858"/>
      <c r="Y114" s="1858"/>
      <c r="Z114" s="1858"/>
      <c r="AA114" s="1858"/>
      <c r="AB114" s="1858"/>
      <c r="AC114" s="1858"/>
      <c r="AD114" s="1859"/>
      <c r="AF114" s="1875" t="s">
        <v>2539</v>
      </c>
      <c r="AG114" s="1876"/>
      <c r="AH114" s="1876"/>
      <c r="AI114" s="1876"/>
      <c r="AJ114" s="1876"/>
      <c r="AK114" s="1876"/>
      <c r="AL114" s="1876"/>
      <c r="AM114" s="1876"/>
      <c r="AN114" s="1877"/>
    </row>
    <row r="115" spans="2:40" ht="15.75">
      <c r="B115" s="1874" t="s">
        <v>2540</v>
      </c>
      <c r="C115" s="1871" t="s">
        <v>1462</v>
      </c>
      <c r="D115" s="1871"/>
      <c r="E115" s="1872" t="str">
        <f>B109</f>
        <v>○○○○○(기관명2)</v>
      </c>
      <c r="F115" s="1872"/>
      <c r="G115" s="1872"/>
      <c r="H115" s="870" t="s">
        <v>1461</v>
      </c>
      <c r="I115" s="871" t="s">
        <v>2541</v>
      </c>
      <c r="J115" s="859"/>
      <c r="V115" s="1853" t="s">
        <v>2542</v>
      </c>
      <c r="W115" s="1854"/>
      <c r="X115" s="1854"/>
      <c r="Y115" s="1854"/>
      <c r="Z115" s="1854"/>
      <c r="AA115" s="1854"/>
      <c r="AB115" s="1854"/>
      <c r="AC115" s="1854"/>
      <c r="AD115" s="1855"/>
      <c r="AF115" s="1857" t="s">
        <v>2543</v>
      </c>
      <c r="AG115" s="1858"/>
      <c r="AH115" s="1858"/>
      <c r="AI115" s="1858"/>
      <c r="AJ115" s="1858"/>
      <c r="AK115" s="1858"/>
      <c r="AL115" s="1858"/>
      <c r="AM115" s="1858"/>
      <c r="AN115" s="1859"/>
    </row>
    <row r="116" spans="2:40" ht="15.75">
      <c r="B116" s="1874"/>
      <c r="C116" s="1871" t="s">
        <v>1460</v>
      </c>
      <c r="D116" s="1871"/>
      <c r="E116" s="1872"/>
      <c r="F116" s="1872"/>
      <c r="G116" s="1872"/>
      <c r="H116" s="1872"/>
      <c r="I116" s="1872"/>
      <c r="J116" s="859"/>
      <c r="V116" s="905" t="s">
        <v>2544</v>
      </c>
      <c r="W116" s="958"/>
      <c r="X116" s="958"/>
      <c r="Y116" s="958"/>
      <c r="Z116" s="958"/>
      <c r="AA116" s="958"/>
      <c r="AB116" s="958"/>
      <c r="AC116" s="958"/>
      <c r="AD116" s="959"/>
      <c r="AF116" s="1853" t="s">
        <v>2542</v>
      </c>
      <c r="AG116" s="1854"/>
      <c r="AH116" s="1854"/>
      <c r="AI116" s="1854"/>
      <c r="AJ116" s="1854"/>
      <c r="AK116" s="1854"/>
      <c r="AL116" s="1854"/>
      <c r="AM116" s="1854"/>
      <c r="AN116" s="1855"/>
    </row>
    <row r="117" spans="2:40" ht="15.75">
      <c r="B117" s="1874" t="s">
        <v>2545</v>
      </c>
      <c r="C117" s="1871" t="s">
        <v>1462</v>
      </c>
      <c r="D117" s="1871"/>
      <c r="E117" s="1872" t="s">
        <v>2546</v>
      </c>
      <c r="F117" s="1872"/>
      <c r="G117" s="1872"/>
      <c r="H117" s="870" t="s">
        <v>1461</v>
      </c>
      <c r="I117" s="871" t="s">
        <v>2232</v>
      </c>
      <c r="J117" s="859"/>
      <c r="V117" s="905" t="s">
        <v>2547</v>
      </c>
      <c r="W117" s="958"/>
      <c r="X117" s="958"/>
      <c r="Y117" s="958"/>
      <c r="Z117" s="958"/>
      <c r="AA117" s="958"/>
      <c r="AB117" s="958"/>
      <c r="AC117" s="958"/>
      <c r="AD117" s="959"/>
      <c r="AF117" s="905" t="s">
        <v>2544</v>
      </c>
      <c r="AG117" s="958"/>
      <c r="AH117" s="958"/>
      <c r="AI117" s="958"/>
      <c r="AJ117" s="958"/>
      <c r="AK117" s="958"/>
      <c r="AL117" s="958"/>
      <c r="AM117" s="958"/>
      <c r="AN117" s="959"/>
    </row>
    <row r="118" spans="2:40" ht="15.75">
      <c r="B118" s="1874"/>
      <c r="C118" s="1871" t="s">
        <v>1460</v>
      </c>
      <c r="D118" s="1871"/>
      <c r="E118" s="1872"/>
      <c r="F118" s="1872"/>
      <c r="G118" s="1872"/>
      <c r="H118" s="1872"/>
      <c r="I118" s="1872"/>
      <c r="J118" s="859"/>
      <c r="V118" s="905" t="s">
        <v>2548</v>
      </c>
      <c r="W118" s="958"/>
      <c r="X118" s="958"/>
      <c r="Y118" s="958"/>
      <c r="Z118" s="958"/>
      <c r="AA118" s="958"/>
      <c r="AB118" s="958"/>
      <c r="AC118" s="958"/>
      <c r="AD118" s="959"/>
      <c r="AF118" s="905" t="s">
        <v>2547</v>
      </c>
      <c r="AG118" s="958"/>
      <c r="AH118" s="958"/>
      <c r="AI118" s="958"/>
      <c r="AJ118" s="958"/>
      <c r="AK118" s="958"/>
      <c r="AL118" s="958"/>
      <c r="AM118" s="958"/>
      <c r="AN118" s="959"/>
    </row>
    <row r="119" spans="2:40" ht="15.75" customHeight="1">
      <c r="B119" s="1870" t="s">
        <v>2549</v>
      </c>
      <c r="C119" s="1871" t="s">
        <v>1462</v>
      </c>
      <c r="D119" s="1871"/>
      <c r="E119" s="1872" t="str">
        <f>C108</f>
        <v>○○○○○(기관명1)</v>
      </c>
      <c r="F119" s="1872"/>
      <c r="G119" s="1872"/>
      <c r="H119" s="870" t="s">
        <v>1461</v>
      </c>
      <c r="I119" s="871" t="s">
        <v>2541</v>
      </c>
      <c r="J119" s="859"/>
      <c r="V119" s="905"/>
      <c r="W119" s="958"/>
      <c r="X119" s="958"/>
      <c r="Y119" s="958"/>
      <c r="Z119" s="958"/>
      <c r="AA119" s="958"/>
      <c r="AB119" s="958"/>
      <c r="AC119" s="958"/>
      <c r="AD119" s="959"/>
      <c r="AF119" s="905" t="s">
        <v>2548</v>
      </c>
      <c r="AG119" s="958"/>
      <c r="AH119" s="958"/>
      <c r="AI119" s="958"/>
      <c r="AJ119" s="958"/>
      <c r="AK119" s="958"/>
      <c r="AL119" s="958"/>
      <c r="AM119" s="958"/>
      <c r="AN119" s="959"/>
    </row>
    <row r="120" spans="2:40" ht="15.75">
      <c r="B120" s="1870"/>
      <c r="C120" s="1871" t="s">
        <v>1460</v>
      </c>
      <c r="D120" s="1871"/>
      <c r="E120" s="1872"/>
      <c r="F120" s="1872"/>
      <c r="G120" s="1872"/>
      <c r="H120" s="1872"/>
      <c r="I120" s="1872"/>
      <c r="J120" s="859"/>
      <c r="V120" s="1847" t="s">
        <v>2550</v>
      </c>
      <c r="W120" s="1848"/>
      <c r="X120" s="1848"/>
      <c r="Y120" s="1848"/>
      <c r="Z120" s="1848"/>
      <c r="AA120" s="1848"/>
      <c r="AB120" s="1848"/>
      <c r="AC120" s="1848"/>
      <c r="AD120" s="1849"/>
      <c r="AF120" s="905"/>
      <c r="AG120" s="958"/>
      <c r="AH120" s="958"/>
      <c r="AI120" s="958"/>
      <c r="AJ120" s="958"/>
      <c r="AK120" s="958"/>
      <c r="AL120" s="958"/>
      <c r="AM120" s="958"/>
      <c r="AN120" s="959"/>
    </row>
    <row r="121" spans="2:40" ht="15.75">
      <c r="B121" s="1870"/>
      <c r="C121" s="1871" t="s">
        <v>1459</v>
      </c>
      <c r="D121" s="1871"/>
      <c r="E121" s="1872" t="s">
        <v>2551</v>
      </c>
      <c r="F121" s="1872"/>
      <c r="G121" s="870" t="s">
        <v>1193</v>
      </c>
      <c r="H121" s="1873">
        <v>0</v>
      </c>
      <c r="I121" s="1873"/>
      <c r="J121" s="960"/>
      <c r="V121" s="1857" t="s">
        <v>2552</v>
      </c>
      <c r="W121" s="1858"/>
      <c r="X121" s="1858"/>
      <c r="Y121" s="1858"/>
      <c r="Z121" s="1858"/>
      <c r="AA121" s="1858"/>
      <c r="AB121" s="1858"/>
      <c r="AC121" s="1858"/>
      <c r="AD121" s="1859"/>
      <c r="AF121" s="1847" t="s">
        <v>2553</v>
      </c>
      <c r="AG121" s="1848"/>
      <c r="AH121" s="1848"/>
      <c r="AI121" s="1848"/>
      <c r="AJ121" s="1848"/>
      <c r="AK121" s="1848"/>
      <c r="AL121" s="1848"/>
      <c r="AM121" s="1848"/>
      <c r="AN121" s="1849"/>
    </row>
    <row r="122" spans="2:40" ht="15.75">
      <c r="B122" s="961" t="s">
        <v>1251</v>
      </c>
      <c r="C122" s="1856" t="s">
        <v>1251</v>
      </c>
      <c r="D122" s="1856"/>
      <c r="E122" s="1856" t="s">
        <v>1251</v>
      </c>
      <c r="F122" s="1856"/>
      <c r="G122" s="1856"/>
      <c r="H122" s="875" t="s">
        <v>1251</v>
      </c>
      <c r="I122" s="875" t="s">
        <v>1251</v>
      </c>
      <c r="J122" s="882"/>
      <c r="V122" s="1857" t="s">
        <v>2554</v>
      </c>
      <c r="W122" s="1858"/>
      <c r="X122" s="1858"/>
      <c r="Y122" s="1858"/>
      <c r="Z122" s="1858"/>
      <c r="AA122" s="1858"/>
      <c r="AB122" s="1858"/>
      <c r="AC122" s="1858"/>
      <c r="AD122" s="1859"/>
      <c r="AF122" s="1857" t="s">
        <v>2555</v>
      </c>
      <c r="AG122" s="1858"/>
      <c r="AH122" s="1858"/>
      <c r="AI122" s="1858"/>
      <c r="AJ122" s="1858"/>
      <c r="AK122" s="1858"/>
      <c r="AL122" s="1858"/>
      <c r="AM122" s="1858"/>
      <c r="AN122" s="1859"/>
    </row>
    <row r="123" spans="2:40" ht="15.75">
      <c r="B123" s="1860" t="s">
        <v>2556</v>
      </c>
      <c r="C123" s="1862" t="s">
        <v>2557</v>
      </c>
      <c r="D123" s="1863"/>
      <c r="E123" s="1864"/>
      <c r="F123" s="1865"/>
      <c r="G123" s="1865"/>
      <c r="H123" s="1865"/>
      <c r="I123" s="1866"/>
      <c r="J123" s="880"/>
      <c r="V123" s="905" t="s">
        <v>2558</v>
      </c>
      <c r="W123" s="906"/>
      <c r="X123" s="906"/>
      <c r="Y123" s="906"/>
      <c r="Z123" s="906"/>
      <c r="AA123" s="906"/>
      <c r="AB123" s="906"/>
      <c r="AC123" s="906"/>
      <c r="AD123" s="907"/>
      <c r="AF123" s="905"/>
      <c r="AG123" s="906"/>
      <c r="AH123" s="906"/>
      <c r="AI123" s="906"/>
      <c r="AJ123" s="906"/>
      <c r="AK123" s="906"/>
      <c r="AL123" s="906"/>
      <c r="AM123" s="906"/>
      <c r="AN123" s="907"/>
    </row>
    <row r="124" spans="2:40" ht="15.75">
      <c r="B124" s="1861"/>
      <c r="C124" s="1862" t="s">
        <v>2559</v>
      </c>
      <c r="D124" s="1863"/>
      <c r="E124" s="1867"/>
      <c r="F124" s="1868"/>
      <c r="G124" s="1868"/>
      <c r="H124" s="1868"/>
      <c r="I124" s="1869"/>
      <c r="J124" s="880"/>
      <c r="V124" s="905"/>
      <c r="W124" s="906"/>
      <c r="X124" s="906"/>
      <c r="Y124" s="906"/>
      <c r="Z124" s="906"/>
      <c r="AA124" s="906"/>
      <c r="AB124" s="906"/>
      <c r="AC124" s="906"/>
      <c r="AD124" s="907"/>
      <c r="AF124" s="1847" t="s">
        <v>2560</v>
      </c>
      <c r="AG124" s="1848"/>
      <c r="AH124" s="1848"/>
      <c r="AI124" s="1848"/>
      <c r="AJ124" s="1848"/>
      <c r="AK124" s="1848"/>
      <c r="AL124" s="1848"/>
      <c r="AM124" s="1848"/>
      <c r="AN124" s="1849"/>
    </row>
    <row r="125" spans="2:40" ht="15.75" customHeight="1">
      <c r="B125" s="886"/>
      <c r="C125" s="875"/>
      <c r="D125" s="875"/>
      <c r="E125" s="875"/>
      <c r="F125" s="875"/>
      <c r="G125" s="875"/>
      <c r="H125" s="875"/>
      <c r="I125" s="875"/>
      <c r="J125" s="892"/>
      <c r="V125" s="1847" t="s">
        <v>2560</v>
      </c>
      <c r="W125" s="1848"/>
      <c r="X125" s="1848"/>
      <c r="Y125" s="1848"/>
      <c r="Z125" s="1848"/>
      <c r="AA125" s="1848"/>
      <c r="AB125" s="1848"/>
      <c r="AC125" s="1848"/>
      <c r="AD125" s="1849"/>
      <c r="AF125" s="905" t="s">
        <v>2561</v>
      </c>
      <c r="AG125" s="962"/>
      <c r="AH125" s="962"/>
      <c r="AI125" s="962"/>
      <c r="AJ125" s="962"/>
      <c r="AK125" s="962"/>
      <c r="AL125" s="962"/>
      <c r="AM125" s="962"/>
      <c r="AN125" s="963"/>
    </row>
    <row r="126" spans="2:40" ht="15.75">
      <c r="B126" s="1850" t="s">
        <v>2562</v>
      </c>
      <c r="C126" s="1851"/>
      <c r="D126" s="1851"/>
      <c r="E126" s="1851"/>
      <c r="F126" s="1851"/>
      <c r="G126" s="1851"/>
      <c r="H126" s="1851"/>
      <c r="I126" s="1851"/>
      <c r="J126" s="1852"/>
      <c r="V126" s="905" t="s">
        <v>2561</v>
      </c>
      <c r="W126" s="962"/>
      <c r="X126" s="962"/>
      <c r="Y126" s="962"/>
      <c r="Z126" s="962"/>
      <c r="AA126" s="962"/>
      <c r="AB126" s="962"/>
      <c r="AC126" s="962"/>
      <c r="AD126" s="963"/>
      <c r="AF126" s="1853" t="s">
        <v>2563</v>
      </c>
      <c r="AG126" s="1854"/>
      <c r="AH126" s="1854"/>
      <c r="AI126" s="1854"/>
      <c r="AJ126" s="1854"/>
      <c r="AK126" s="1854"/>
      <c r="AL126" s="1854"/>
      <c r="AM126" s="1854"/>
      <c r="AN126" s="1855"/>
    </row>
    <row r="127" spans="2:40" ht="15.75">
      <c r="B127" s="886" t="s">
        <v>2564</v>
      </c>
      <c r="C127" s="891"/>
      <c r="D127" s="891"/>
      <c r="E127" s="891"/>
      <c r="F127" s="891"/>
      <c r="G127" s="891"/>
      <c r="H127" s="891"/>
      <c r="I127" s="891"/>
      <c r="J127" s="880"/>
      <c r="V127" s="1853" t="s">
        <v>2565</v>
      </c>
      <c r="W127" s="1854"/>
      <c r="X127" s="1854"/>
      <c r="Y127" s="1854"/>
      <c r="Z127" s="1854"/>
      <c r="AA127" s="1854"/>
      <c r="AB127" s="1854"/>
      <c r="AC127" s="1854"/>
      <c r="AD127" s="1855"/>
      <c r="AF127" s="905" t="s">
        <v>2566</v>
      </c>
      <c r="AG127" s="958"/>
      <c r="AH127" s="958"/>
      <c r="AI127" s="958"/>
      <c r="AJ127" s="958"/>
      <c r="AK127" s="958"/>
      <c r="AL127" s="958"/>
      <c r="AM127" s="958"/>
      <c r="AN127" s="959"/>
    </row>
    <row r="128" spans="2:40" ht="15.75">
      <c r="B128" s="866" t="s">
        <v>2567</v>
      </c>
      <c r="C128" s="858"/>
      <c r="D128" s="858"/>
      <c r="E128" s="858"/>
      <c r="F128" s="858"/>
      <c r="G128" s="858"/>
      <c r="H128" s="858"/>
      <c r="I128" s="858"/>
      <c r="J128" s="859"/>
      <c r="V128" s="905" t="s">
        <v>2568</v>
      </c>
      <c r="W128" s="958"/>
      <c r="X128" s="958"/>
      <c r="Y128" s="958"/>
      <c r="Z128" s="958"/>
      <c r="AA128" s="958"/>
      <c r="AB128" s="958"/>
      <c r="AC128" s="958"/>
      <c r="AD128" s="959"/>
      <c r="AF128" s="905"/>
      <c r="AG128" s="958"/>
      <c r="AH128" s="958"/>
      <c r="AI128" s="958"/>
      <c r="AJ128" s="958"/>
      <c r="AK128" s="958"/>
      <c r="AL128" s="958"/>
      <c r="AM128" s="958"/>
      <c r="AN128" s="959"/>
    </row>
    <row r="129" spans="2:40" ht="15.75" customHeight="1">
      <c r="B129" s="1850" t="s">
        <v>2569</v>
      </c>
      <c r="C129" s="1851"/>
      <c r="D129" s="1851"/>
      <c r="E129" s="1851"/>
      <c r="F129" s="1851"/>
      <c r="G129" s="1851"/>
      <c r="H129" s="1851"/>
      <c r="I129" s="1851"/>
      <c r="J129" s="1852"/>
      <c r="V129" s="905"/>
      <c r="W129" s="958"/>
      <c r="X129" s="958"/>
      <c r="Y129" s="958"/>
      <c r="Z129" s="958"/>
      <c r="AA129" s="958"/>
      <c r="AB129" s="958"/>
      <c r="AC129" s="958"/>
      <c r="AD129" s="959"/>
      <c r="AF129" s="905" t="s">
        <v>2570</v>
      </c>
      <c r="AG129" s="958"/>
      <c r="AH129" s="958"/>
      <c r="AI129" s="958"/>
      <c r="AJ129" s="958"/>
      <c r="AK129" s="958"/>
      <c r="AL129" s="958"/>
      <c r="AM129" s="958"/>
      <c r="AN129" s="959"/>
    </row>
    <row r="130" spans="2:40" ht="15.75">
      <c r="B130" s="1845" t="s">
        <v>2571</v>
      </c>
      <c r="C130" s="1846"/>
      <c r="D130" s="1846"/>
      <c r="E130" s="895" t="s">
        <v>2572</v>
      </c>
      <c r="F130" s="889" t="s">
        <v>2573</v>
      </c>
      <c r="G130" s="895" t="s">
        <v>2574</v>
      </c>
      <c r="H130" s="889" t="s">
        <v>1592</v>
      </c>
      <c r="I130" s="901"/>
      <c r="J130" s="859"/>
      <c r="V130" s="905" t="s">
        <v>2570</v>
      </c>
      <c r="W130" s="958"/>
      <c r="X130" s="958"/>
      <c r="Y130" s="958"/>
      <c r="Z130" s="958"/>
      <c r="AA130" s="958"/>
      <c r="AB130" s="958"/>
      <c r="AC130" s="958"/>
      <c r="AD130" s="959"/>
      <c r="AF130" s="905" t="s">
        <v>2575</v>
      </c>
      <c r="AG130" s="858"/>
      <c r="AH130" s="858"/>
      <c r="AI130" s="858"/>
      <c r="AJ130" s="858"/>
      <c r="AK130" s="858"/>
      <c r="AL130" s="858"/>
      <c r="AM130" s="858"/>
      <c r="AN130" s="859"/>
    </row>
    <row r="131" spans="2:40" ht="15.75">
      <c r="B131" s="915" t="s">
        <v>2576</v>
      </c>
      <c r="C131" s="902"/>
      <c r="D131" s="902"/>
      <c r="E131" s="902"/>
      <c r="F131" s="902"/>
      <c r="G131" s="902"/>
      <c r="H131" s="902"/>
      <c r="I131" s="902"/>
      <c r="J131" s="892"/>
      <c r="V131" s="905" t="s">
        <v>2575</v>
      </c>
      <c r="W131" s="858"/>
      <c r="X131" s="858"/>
      <c r="Y131" s="858"/>
      <c r="Z131" s="858"/>
      <c r="AA131" s="858"/>
      <c r="AB131" s="858"/>
      <c r="AC131" s="858"/>
      <c r="AD131" s="859"/>
      <c r="AF131" s="857" t="s">
        <v>2577</v>
      </c>
      <c r="AG131" s="858"/>
      <c r="AH131" s="858"/>
      <c r="AI131" s="858"/>
      <c r="AJ131" s="858"/>
      <c r="AK131" s="858"/>
      <c r="AL131" s="858"/>
      <c r="AM131" s="858"/>
      <c r="AN131" s="859"/>
    </row>
    <row r="132" spans="2:40" ht="15.75">
      <c r="B132" s="886" t="s">
        <v>2578</v>
      </c>
      <c r="C132" s="902"/>
      <c r="D132" s="902"/>
      <c r="E132" s="902"/>
      <c r="F132" s="902"/>
      <c r="G132" s="902"/>
      <c r="H132" s="902"/>
      <c r="I132" s="902"/>
      <c r="J132" s="907"/>
      <c r="V132" s="857" t="s">
        <v>2579</v>
      </c>
      <c r="W132" s="858"/>
      <c r="X132" s="858"/>
      <c r="Y132" s="858"/>
      <c r="Z132" s="858"/>
      <c r="AA132" s="858"/>
      <c r="AB132" s="858"/>
      <c r="AC132" s="858"/>
      <c r="AD132" s="859"/>
      <c r="AF132" s="1842">
        <f ca="1">TODAY()</f>
        <v>45428</v>
      </c>
      <c r="AG132" s="1843"/>
      <c r="AH132" s="1843"/>
      <c r="AI132" s="1843"/>
      <c r="AJ132" s="1843"/>
      <c r="AK132" s="1843"/>
      <c r="AL132" s="1843"/>
      <c r="AM132" s="1843"/>
      <c r="AN132" s="1844"/>
    </row>
    <row r="133" spans="2:40" ht="15.75">
      <c r="B133" s="886" t="s">
        <v>2580</v>
      </c>
      <c r="C133" s="902"/>
      <c r="D133" s="902"/>
      <c r="E133" s="902"/>
      <c r="F133" s="902"/>
      <c r="G133" s="902"/>
      <c r="H133" s="902"/>
      <c r="I133" s="902"/>
      <c r="J133" s="907"/>
      <c r="V133" s="1842">
        <f ca="1">TODAY()</f>
        <v>45428</v>
      </c>
      <c r="W133" s="1843"/>
      <c r="X133" s="1843"/>
      <c r="Y133" s="1843"/>
      <c r="Z133" s="1843"/>
      <c r="AA133" s="1843"/>
      <c r="AB133" s="1843"/>
      <c r="AC133" s="1843"/>
      <c r="AD133" s="1844"/>
      <c r="AF133" s="857"/>
      <c r="AG133" s="858"/>
      <c r="AH133" s="858"/>
      <c r="AI133" s="858"/>
      <c r="AJ133" s="858"/>
      <c r="AK133" s="858"/>
      <c r="AL133" s="858"/>
      <c r="AM133" s="858"/>
      <c r="AN133" s="859"/>
    </row>
    <row r="134" spans="2:40" ht="15.75">
      <c r="B134" s="905" t="s">
        <v>2581</v>
      </c>
      <c r="C134" s="906"/>
      <c r="D134" s="906"/>
      <c r="E134" s="906"/>
      <c r="F134" s="906"/>
      <c r="G134" s="906"/>
      <c r="H134" s="906"/>
      <c r="I134" s="906"/>
      <c r="J134" s="907"/>
      <c r="V134" s="857"/>
      <c r="W134" s="858"/>
      <c r="X134" s="858"/>
      <c r="Y134" s="858"/>
      <c r="Z134" s="858"/>
      <c r="AA134" s="858"/>
      <c r="AB134" s="858"/>
      <c r="AC134" s="858"/>
      <c r="AD134" s="859"/>
      <c r="AF134" s="940" t="s">
        <v>2582</v>
      </c>
      <c r="AG134" s="941" t="s">
        <v>2583</v>
      </c>
      <c r="AH134" s="858"/>
      <c r="AI134" s="942" t="s">
        <v>2584</v>
      </c>
      <c r="AJ134" s="1840" t="str">
        <f>AI11</f>
        <v>○○○○○(기관명)</v>
      </c>
      <c r="AK134" s="1840"/>
      <c r="AL134" s="943"/>
      <c r="AM134" s="944" t="str">
        <f>AM11</f>
        <v>○○○</v>
      </c>
      <c r="AN134" s="945" t="s">
        <v>1457</v>
      </c>
    </row>
    <row r="135" spans="2:40" ht="15.75">
      <c r="B135" s="905" t="s">
        <v>2585</v>
      </c>
      <c r="C135" s="906"/>
      <c r="D135" s="906"/>
      <c r="E135" s="906"/>
      <c r="F135" s="906"/>
      <c r="G135" s="906"/>
      <c r="H135" s="906"/>
      <c r="I135" s="906"/>
      <c r="J135" s="907"/>
      <c r="V135" s="940" t="s">
        <v>2582</v>
      </c>
      <c r="W135" s="941" t="s">
        <v>2586</v>
      </c>
      <c r="X135" s="858"/>
      <c r="Y135" s="942" t="s">
        <v>2587</v>
      </c>
      <c r="Z135" s="1840" t="str">
        <f>Y11</f>
        <v>○○○○○(기관명)</v>
      </c>
      <c r="AA135" s="1840"/>
      <c r="AB135" s="943"/>
      <c r="AC135" s="944" t="str">
        <f>AC11</f>
        <v>○○○</v>
      </c>
      <c r="AD135" s="945" t="s">
        <v>1457</v>
      </c>
      <c r="AF135" s="940" t="s">
        <v>2588</v>
      </c>
      <c r="AG135" s="941" t="s">
        <v>2589</v>
      </c>
      <c r="AH135" s="858"/>
      <c r="AI135" s="942" t="s">
        <v>2584</v>
      </c>
      <c r="AJ135" s="1841" t="str">
        <f>AI13</f>
        <v>○○○○○</v>
      </c>
      <c r="AK135" s="1841"/>
      <c r="AL135" s="964"/>
      <c r="AM135" s="965">
        <f>AM7</f>
        <v>0</v>
      </c>
      <c r="AN135" s="945" t="s">
        <v>2044</v>
      </c>
    </row>
    <row r="136" spans="2:40" ht="15.75">
      <c r="B136" s="905" t="s">
        <v>2590</v>
      </c>
      <c r="C136" s="906"/>
      <c r="D136" s="906"/>
      <c r="E136" s="906"/>
      <c r="F136" s="906"/>
      <c r="G136" s="906"/>
      <c r="H136" s="906"/>
      <c r="I136" s="906"/>
      <c r="J136" s="907"/>
      <c r="V136" s="940" t="s">
        <v>2588</v>
      </c>
      <c r="W136" s="941" t="s">
        <v>2589</v>
      </c>
      <c r="X136" s="858"/>
      <c r="Y136" s="942" t="s">
        <v>2591</v>
      </c>
      <c r="Z136" s="1841" t="str">
        <f>Y13</f>
        <v>○○○○○</v>
      </c>
      <c r="AA136" s="1841"/>
      <c r="AB136" s="964"/>
      <c r="AC136" s="965">
        <f>AC7</f>
        <v>0</v>
      </c>
      <c r="AD136" s="945" t="s">
        <v>2592</v>
      </c>
      <c r="AF136" s="940"/>
      <c r="AG136" s="941"/>
      <c r="AH136" s="858"/>
      <c r="AI136" s="891" t="s">
        <v>1458</v>
      </c>
      <c r="AJ136" s="966"/>
      <c r="AK136" s="966"/>
      <c r="AL136" s="966"/>
      <c r="AM136" s="955"/>
      <c r="AN136" s="945"/>
    </row>
    <row r="137" spans="2:40" ht="15.75">
      <c r="B137" s="886" t="s">
        <v>2593</v>
      </c>
      <c r="C137" s="906"/>
      <c r="D137" s="906"/>
      <c r="E137" s="906"/>
      <c r="F137" s="906"/>
      <c r="G137" s="906"/>
      <c r="H137" s="906"/>
      <c r="I137" s="906"/>
      <c r="J137" s="907"/>
      <c r="V137" s="940"/>
      <c r="W137" s="941"/>
      <c r="X137" s="858"/>
      <c r="Y137" s="891" t="s">
        <v>1458</v>
      </c>
      <c r="Z137" s="966"/>
      <c r="AA137" s="966"/>
      <c r="AB137" s="966"/>
      <c r="AC137" s="955"/>
      <c r="AD137" s="945"/>
      <c r="AF137" s="940" t="s">
        <v>2594</v>
      </c>
      <c r="AG137" s="941" t="s">
        <v>2595</v>
      </c>
      <c r="AH137" s="858"/>
      <c r="AI137" s="942" t="s">
        <v>2587</v>
      </c>
      <c r="AJ137" s="1840" t="str">
        <f>AI15</f>
        <v>○○○○○(기관명)</v>
      </c>
      <c r="AK137" s="1840"/>
      <c r="AL137" s="943"/>
      <c r="AM137" s="944">
        <f>AG8</f>
        <v>0</v>
      </c>
      <c r="AN137" s="945" t="s">
        <v>2592</v>
      </c>
    </row>
    <row r="138" spans="2:40" ht="15.75">
      <c r="B138" s="925" t="s">
        <v>2596</v>
      </c>
      <c r="C138" s="906"/>
      <c r="D138" s="906"/>
      <c r="E138" s="906"/>
      <c r="F138" s="906"/>
      <c r="G138" s="906"/>
      <c r="H138" s="906"/>
      <c r="I138" s="906"/>
      <c r="J138" s="963"/>
      <c r="V138" s="940" t="s">
        <v>2594</v>
      </c>
      <c r="W138" s="941" t="s">
        <v>2595</v>
      </c>
      <c r="X138" s="858"/>
      <c r="Y138" s="942" t="s">
        <v>2587</v>
      </c>
      <c r="Z138" s="1840" t="str">
        <f>Y15</f>
        <v>○○○○○(기관명)</v>
      </c>
      <c r="AA138" s="1840"/>
      <c r="AB138" s="943"/>
      <c r="AC138" s="944">
        <f>W8</f>
        <v>0</v>
      </c>
      <c r="AD138" s="945" t="s">
        <v>2597</v>
      </c>
      <c r="AF138" s="940"/>
      <c r="AG138" s="941"/>
      <c r="AH138" s="858"/>
      <c r="AI138" s="942"/>
      <c r="AJ138" s="967"/>
      <c r="AK138" s="967"/>
      <c r="AL138" s="967"/>
      <c r="AM138" s="858"/>
      <c r="AN138" s="945"/>
    </row>
    <row r="139" spans="2:40" ht="15.75">
      <c r="B139" s="905" t="s">
        <v>2598</v>
      </c>
      <c r="C139" s="906"/>
      <c r="D139" s="906"/>
      <c r="E139" s="906"/>
      <c r="F139" s="906"/>
      <c r="G139" s="906"/>
      <c r="H139" s="906"/>
      <c r="I139" s="906"/>
      <c r="J139" s="907"/>
      <c r="V139" s="940"/>
      <c r="W139" s="941"/>
      <c r="X139" s="858"/>
      <c r="Y139" s="942"/>
      <c r="Z139" s="967"/>
      <c r="AA139" s="967"/>
      <c r="AB139" s="967"/>
      <c r="AC139" s="858"/>
      <c r="AD139" s="945"/>
      <c r="AF139" s="915" t="s">
        <v>2599</v>
      </c>
      <c r="AG139" s="941"/>
      <c r="AH139" s="858"/>
      <c r="AI139" s="942"/>
      <c r="AJ139" s="943"/>
      <c r="AK139" s="943"/>
      <c r="AL139" s="943"/>
      <c r="AM139" s="944">
        <f>AG8</f>
        <v>0</v>
      </c>
      <c r="AN139" s="945" t="s">
        <v>2044</v>
      </c>
    </row>
    <row r="140" spans="2:40" ht="15.75">
      <c r="B140" s="905" t="s">
        <v>2600</v>
      </c>
      <c r="C140" s="962"/>
      <c r="D140" s="962"/>
      <c r="E140" s="962"/>
      <c r="F140" s="962"/>
      <c r="G140" s="962"/>
      <c r="H140" s="962"/>
      <c r="I140" s="962"/>
      <c r="J140" s="907"/>
      <c r="V140" s="915" t="s">
        <v>2601</v>
      </c>
      <c r="W140" s="941"/>
      <c r="X140" s="858"/>
      <c r="Y140" s="942"/>
      <c r="Z140" s="943"/>
      <c r="AA140" s="943"/>
      <c r="AB140" s="943"/>
      <c r="AC140" s="944">
        <f>W8</f>
        <v>0</v>
      </c>
      <c r="AD140" s="945" t="s">
        <v>2597</v>
      </c>
      <c r="AF140" s="968"/>
      <c r="AG140" s="956"/>
      <c r="AH140" s="949"/>
      <c r="AI140" s="950"/>
      <c r="AJ140" s="950"/>
      <c r="AK140" s="949"/>
      <c r="AL140" s="951"/>
      <c r="AM140" s="944"/>
      <c r="AN140" s="969"/>
    </row>
    <row r="141" spans="2:40" ht="15.75">
      <c r="B141" s="925" t="s">
        <v>2602</v>
      </c>
      <c r="C141" s="906"/>
      <c r="D141" s="906"/>
      <c r="E141" s="906"/>
      <c r="F141" s="906"/>
      <c r="G141" s="906"/>
      <c r="H141" s="906"/>
      <c r="I141" s="906"/>
      <c r="J141" s="907"/>
      <c r="V141" s="968"/>
      <c r="W141" s="956"/>
      <c r="X141" s="949"/>
      <c r="Y141" s="950"/>
      <c r="Z141" s="950"/>
      <c r="AA141" s="949"/>
      <c r="AB141" s="951"/>
      <c r="AC141" s="944"/>
      <c r="AD141" s="969"/>
      <c r="AF141" s="891"/>
      <c r="AG141" s="860"/>
      <c r="AH141" s="942"/>
      <c r="AI141" s="953"/>
      <c r="AJ141" s="953"/>
      <c r="AK141" s="942"/>
      <c r="AL141" s="954"/>
      <c r="AM141" s="955"/>
      <c r="AN141" s="942"/>
    </row>
    <row r="142" spans="2:40" ht="15.75">
      <c r="B142" s="905" t="s">
        <v>2603</v>
      </c>
      <c r="C142" s="906"/>
      <c r="D142" s="906"/>
      <c r="E142" s="906"/>
      <c r="F142" s="906"/>
      <c r="G142" s="906"/>
      <c r="H142" s="906"/>
      <c r="I142" s="906"/>
      <c r="J142" s="907"/>
      <c r="V142" s="891"/>
      <c r="W142" s="860"/>
      <c r="X142" s="942"/>
      <c r="Y142" s="953"/>
      <c r="Z142" s="953"/>
      <c r="AA142" s="942"/>
      <c r="AB142" s="954"/>
      <c r="AC142" s="955"/>
      <c r="AD142" s="942"/>
      <c r="AF142" s="848"/>
      <c r="AG142" s="848"/>
      <c r="AH142" s="848"/>
      <c r="AI142" s="848"/>
      <c r="AJ142" s="848"/>
      <c r="AK142" s="848"/>
      <c r="AL142" s="848"/>
      <c r="AM142" s="848"/>
      <c r="AN142" s="848"/>
    </row>
    <row r="143" spans="2:40" ht="15.75">
      <c r="B143" s="905" t="s">
        <v>2604</v>
      </c>
      <c r="C143" s="906"/>
      <c r="D143" s="906"/>
      <c r="E143" s="906"/>
      <c r="F143" s="906"/>
      <c r="G143" s="906"/>
      <c r="H143" s="906"/>
      <c r="I143" s="906"/>
      <c r="J143" s="907"/>
      <c r="V143" s="848"/>
      <c r="W143" s="848"/>
      <c r="X143" s="848"/>
      <c r="Y143" s="848"/>
      <c r="Z143" s="848"/>
      <c r="AA143" s="848"/>
      <c r="AB143" s="848"/>
      <c r="AC143" s="848"/>
      <c r="AD143" s="848"/>
      <c r="AF143" s="848"/>
      <c r="AG143" s="848"/>
      <c r="AH143" s="848"/>
      <c r="AI143" s="848"/>
      <c r="AJ143" s="848"/>
      <c r="AK143" s="848"/>
      <c r="AL143" s="848"/>
      <c r="AM143" s="848"/>
      <c r="AN143" s="848"/>
    </row>
    <row r="144" spans="2:40">
      <c r="B144" s="905" t="s">
        <v>2605</v>
      </c>
      <c r="C144" s="906"/>
      <c r="D144" s="906"/>
      <c r="E144" s="906"/>
      <c r="F144" s="906"/>
      <c r="G144" s="906"/>
      <c r="H144" s="906"/>
      <c r="I144" s="906"/>
      <c r="J144" s="907"/>
      <c r="V144" s="848"/>
      <c r="W144" s="848"/>
      <c r="X144" s="848"/>
      <c r="Y144" s="848"/>
      <c r="Z144" s="848"/>
      <c r="AA144" s="848"/>
      <c r="AB144" s="848"/>
      <c r="AC144" s="848"/>
      <c r="AD144" s="848"/>
    </row>
    <row r="145" spans="2:30" ht="18">
      <c r="B145" s="925" t="s">
        <v>2606</v>
      </c>
      <c r="C145" s="906"/>
      <c r="D145" s="906"/>
      <c r="E145" s="906"/>
      <c r="F145" s="906"/>
      <c r="G145" s="906"/>
      <c r="H145" s="906"/>
      <c r="I145" s="906"/>
      <c r="J145" s="907"/>
      <c r="V145" s="970" t="s">
        <v>2607</v>
      </c>
    </row>
    <row r="146" spans="2:30" ht="18">
      <c r="B146" s="905" t="s">
        <v>2608</v>
      </c>
      <c r="C146" s="906"/>
      <c r="D146" s="906"/>
      <c r="E146" s="906"/>
      <c r="F146" s="906"/>
      <c r="G146" s="906"/>
      <c r="H146" s="906"/>
      <c r="I146" s="906"/>
      <c r="J146" s="903"/>
      <c r="V146" s="971"/>
    </row>
    <row r="147" spans="2:30">
      <c r="B147" s="905" t="s">
        <v>2609</v>
      </c>
      <c r="C147" s="906"/>
      <c r="D147" s="906"/>
      <c r="E147" s="906"/>
      <c r="F147" s="906"/>
      <c r="G147" s="906"/>
      <c r="H147" s="906"/>
      <c r="I147" s="906"/>
      <c r="J147" s="903"/>
      <c r="V147" s="854"/>
      <c r="W147" s="855"/>
      <c r="X147" s="855"/>
      <c r="Y147" s="855"/>
      <c r="Z147" s="855"/>
      <c r="AA147" s="855"/>
      <c r="AB147" s="855"/>
      <c r="AC147" s="855"/>
      <c r="AD147" s="856"/>
    </row>
    <row r="148" spans="2:30" ht="17.25">
      <c r="B148" s="915" t="s">
        <v>2610</v>
      </c>
      <c r="C148" s="902"/>
      <c r="D148" s="902"/>
      <c r="E148" s="902"/>
      <c r="F148" s="902"/>
      <c r="G148" s="902"/>
      <c r="H148" s="902"/>
      <c r="I148" s="902"/>
      <c r="J148" s="903"/>
      <c r="V148" s="972" t="s">
        <v>1251</v>
      </c>
      <c r="W148" s="860"/>
      <c r="X148" s="860"/>
      <c r="Y148" s="860"/>
      <c r="Z148" s="860"/>
      <c r="AA148" s="860"/>
      <c r="AB148" s="860"/>
      <c r="AC148" s="860"/>
      <c r="AD148" s="973"/>
    </row>
    <row r="149" spans="2:30" ht="17.25">
      <c r="B149" s="886" t="s">
        <v>2611</v>
      </c>
      <c r="C149" s="902"/>
      <c r="D149" s="902"/>
      <c r="E149" s="902"/>
      <c r="F149" s="902"/>
      <c r="G149" s="902"/>
      <c r="H149" s="902"/>
      <c r="I149" s="902"/>
      <c r="J149" s="903"/>
      <c r="V149" s="1830" t="s">
        <v>1456</v>
      </c>
      <c r="W149" s="1831"/>
      <c r="X149" s="1831"/>
      <c r="Y149" s="1831"/>
      <c r="Z149" s="1831"/>
      <c r="AA149" s="1831"/>
      <c r="AB149" s="1831"/>
      <c r="AC149" s="1831"/>
      <c r="AD149" s="1832"/>
    </row>
    <row r="150" spans="2:30" ht="17.25">
      <c r="B150" s="919"/>
      <c r="C150" s="920"/>
      <c r="D150" s="920"/>
      <c r="E150" s="920"/>
      <c r="F150" s="920"/>
      <c r="G150" s="920"/>
      <c r="H150" s="920"/>
      <c r="I150" s="902"/>
      <c r="J150" s="903"/>
      <c r="V150" s="1833" t="s">
        <v>2612</v>
      </c>
      <c r="W150" s="1834"/>
      <c r="X150" s="1834"/>
      <c r="Y150" s="1834"/>
      <c r="Z150" s="1834"/>
      <c r="AA150" s="1834"/>
      <c r="AB150" s="1834"/>
      <c r="AC150" s="1834"/>
      <c r="AD150" s="1835"/>
    </row>
    <row r="151" spans="2:30" ht="17.25">
      <c r="B151" s="1842">
        <f ca="1">TODAY()</f>
        <v>45428</v>
      </c>
      <c r="C151" s="1843"/>
      <c r="D151" s="1843"/>
      <c r="E151" s="1843"/>
      <c r="F151" s="1843"/>
      <c r="G151" s="1843"/>
      <c r="H151" s="1843"/>
      <c r="I151" s="1843"/>
      <c r="J151" s="1844"/>
      <c r="V151" s="974"/>
      <c r="W151" s="975"/>
      <c r="X151" s="975"/>
      <c r="Y151" s="975"/>
      <c r="Z151" s="975"/>
      <c r="AA151" s="975"/>
      <c r="AB151" s="975"/>
      <c r="AC151" s="975"/>
      <c r="AD151" s="976"/>
    </row>
    <row r="152" spans="2:30" ht="17.25">
      <c r="B152" s="857"/>
      <c r="C152" s="858"/>
      <c r="D152" s="858"/>
      <c r="E152" s="858"/>
      <c r="F152" s="858"/>
      <c r="G152" s="858"/>
      <c r="H152" s="858"/>
      <c r="I152" s="858"/>
      <c r="J152" s="859"/>
      <c r="V152" s="972" t="s">
        <v>1251</v>
      </c>
      <c r="W152" s="860"/>
      <c r="X152" s="860"/>
      <c r="Y152" s="860"/>
      <c r="Z152" s="860"/>
      <c r="AA152" s="860"/>
      <c r="AB152" s="860"/>
      <c r="AC152" s="860"/>
      <c r="AD152" s="973"/>
    </row>
    <row r="153" spans="2:30" ht="17.25">
      <c r="B153" s="940" t="s">
        <v>2613</v>
      </c>
      <c r="C153" s="941" t="s">
        <v>2614</v>
      </c>
      <c r="D153" s="858"/>
      <c r="E153" s="942" t="s">
        <v>2584</v>
      </c>
      <c r="F153" s="1840" t="str">
        <f>C108</f>
        <v>○○○○○(기관명1)</v>
      </c>
      <c r="G153" s="1840"/>
      <c r="H153" s="966"/>
      <c r="I153" s="944" t="str">
        <f>I113</f>
        <v>○○○</v>
      </c>
      <c r="J153" s="945" t="s">
        <v>1457</v>
      </c>
      <c r="V153" s="972" t="s">
        <v>2615</v>
      </c>
      <c r="W153" s="860"/>
      <c r="X153" s="860"/>
      <c r="Y153" s="860"/>
      <c r="Z153" s="860"/>
      <c r="AA153" s="860"/>
      <c r="AB153" s="860"/>
      <c r="AC153" s="860"/>
      <c r="AD153" s="973"/>
    </row>
    <row r="154" spans="2:30" ht="17.25">
      <c r="B154" s="940" t="s">
        <v>2588</v>
      </c>
      <c r="C154" s="941" t="s">
        <v>2586</v>
      </c>
      <c r="D154" s="858"/>
      <c r="E154" s="942" t="s">
        <v>2616</v>
      </c>
      <c r="F154" s="1840" t="str">
        <f>B109</f>
        <v>○○○○○(기관명2)</v>
      </c>
      <c r="G154" s="1840"/>
      <c r="H154" s="966"/>
      <c r="I154" s="944" t="str">
        <f>I115</f>
        <v>○○○</v>
      </c>
      <c r="J154" s="945" t="s">
        <v>1457</v>
      </c>
      <c r="V154" s="972" t="s">
        <v>2617</v>
      </c>
      <c r="W154" s="860"/>
      <c r="X154" s="860"/>
      <c r="Y154" s="860"/>
      <c r="Z154" s="860"/>
      <c r="AA154" s="860"/>
      <c r="AB154" s="860"/>
      <c r="AC154" s="860"/>
      <c r="AD154" s="973"/>
    </row>
    <row r="155" spans="2:30" ht="17.25">
      <c r="B155" s="940" t="s">
        <v>2618</v>
      </c>
      <c r="C155" s="941" t="s">
        <v>2589</v>
      </c>
      <c r="D155" s="858"/>
      <c r="E155" s="942" t="s">
        <v>2616</v>
      </c>
      <c r="F155" s="1841" t="str">
        <f>E117</f>
        <v>○○대학 ○○학과 ○교수</v>
      </c>
      <c r="G155" s="1841"/>
      <c r="H155" s="977"/>
      <c r="I155" s="944" t="str">
        <f>I117</f>
        <v>○○○</v>
      </c>
      <c r="J155" s="945" t="s">
        <v>2597</v>
      </c>
      <c r="V155" s="972"/>
      <c r="W155" s="860"/>
      <c r="X155" s="860"/>
      <c r="Y155" s="860"/>
      <c r="Z155" s="860"/>
      <c r="AA155" s="860"/>
      <c r="AB155" s="860"/>
      <c r="AC155" s="860"/>
      <c r="AD155" s="973"/>
    </row>
    <row r="156" spans="2:30" ht="17.25">
      <c r="B156" s="940" t="s">
        <v>2619</v>
      </c>
      <c r="C156" s="946" t="s">
        <v>2620</v>
      </c>
      <c r="D156" s="858"/>
      <c r="E156" s="942"/>
      <c r="F156" s="1839"/>
      <c r="G156" s="1839"/>
      <c r="H156" s="966"/>
      <c r="I156" s="944" t="str">
        <f>I119</f>
        <v>○○○</v>
      </c>
      <c r="J156" s="945" t="s">
        <v>2044</v>
      </c>
      <c r="V156" s="972"/>
      <c r="W156" s="860"/>
      <c r="X156" s="860"/>
      <c r="Y156" s="860"/>
      <c r="Z156" s="860"/>
      <c r="AA156" s="860"/>
      <c r="AB156" s="860"/>
      <c r="AC156" s="860"/>
      <c r="AD156" s="973"/>
    </row>
    <row r="157" spans="2:30" ht="17.25">
      <c r="B157" s="978"/>
      <c r="C157" s="979"/>
      <c r="D157" s="979"/>
      <c r="E157" s="979"/>
      <c r="F157" s="979"/>
      <c r="G157" s="979"/>
      <c r="H157" s="979"/>
      <c r="I157" s="979"/>
      <c r="J157" s="980"/>
      <c r="V157" s="1830" t="s">
        <v>1455</v>
      </c>
      <c r="W157" s="1831"/>
      <c r="X157" s="1831"/>
      <c r="Y157" s="1831"/>
      <c r="Z157" s="1831"/>
      <c r="AA157" s="1831"/>
      <c r="AB157" s="1831"/>
      <c r="AC157" s="1831"/>
      <c r="AD157" s="1832"/>
    </row>
    <row r="158" spans="2:30" ht="17.25">
      <c r="B158" s="902"/>
      <c r="C158" s="902"/>
      <c r="D158" s="902"/>
      <c r="E158" s="902"/>
      <c r="F158" s="902"/>
      <c r="G158" s="902"/>
      <c r="H158" s="902"/>
      <c r="I158" s="902"/>
      <c r="J158" s="902"/>
      <c r="V158" s="981"/>
      <c r="W158" s="982"/>
      <c r="X158" s="982"/>
      <c r="Y158" s="982"/>
      <c r="Z158" s="982"/>
      <c r="AA158" s="982"/>
      <c r="AB158" s="982"/>
      <c r="AC158" s="982"/>
      <c r="AD158" s="983"/>
    </row>
    <row r="159" spans="2:30" ht="17.25">
      <c r="B159" s="902"/>
      <c r="C159" s="902"/>
      <c r="D159" s="902"/>
      <c r="E159" s="902"/>
      <c r="F159" s="902"/>
      <c r="G159" s="902"/>
      <c r="H159" s="902"/>
      <c r="I159" s="902"/>
      <c r="J159" s="902"/>
      <c r="V159" s="972" t="s">
        <v>1251</v>
      </c>
      <c r="W159" s="860"/>
      <c r="X159" s="860"/>
      <c r="Y159" s="860"/>
      <c r="Z159" s="860"/>
      <c r="AA159" s="860"/>
      <c r="AB159" s="860"/>
      <c r="AC159" s="860"/>
      <c r="AD159" s="973"/>
    </row>
    <row r="160" spans="2:30" ht="17.25">
      <c r="B160" s="902"/>
      <c r="C160" s="902"/>
      <c r="D160" s="902"/>
      <c r="E160" s="902"/>
      <c r="F160" s="902"/>
      <c r="G160" s="902"/>
      <c r="H160" s="902"/>
      <c r="I160" s="902"/>
      <c r="J160" s="902"/>
      <c r="V160" s="984" t="s">
        <v>2621</v>
      </c>
      <c r="W160" s="860"/>
      <c r="X160" s="860"/>
      <c r="Y160" s="860"/>
      <c r="Z160" s="860"/>
      <c r="AA160" s="860"/>
      <c r="AB160" s="860"/>
      <c r="AC160" s="860"/>
      <c r="AD160" s="973"/>
    </row>
    <row r="161" spans="2:30" ht="17.25">
      <c r="B161" s="902"/>
      <c r="C161" s="902"/>
      <c r="D161" s="902"/>
      <c r="E161" s="902"/>
      <c r="F161" s="902"/>
      <c r="G161" s="902"/>
      <c r="H161" s="902"/>
      <c r="I161" s="902"/>
      <c r="J161" s="920"/>
      <c r="V161" s="985" t="s">
        <v>2622</v>
      </c>
      <c r="W161" s="860"/>
      <c r="X161" s="860"/>
      <c r="Y161" s="860"/>
      <c r="Z161" s="860"/>
      <c r="AA161" s="860"/>
      <c r="AB161" s="860"/>
      <c r="AC161" s="860"/>
      <c r="AD161" s="973"/>
    </row>
    <row r="162" spans="2:30" ht="17.25">
      <c r="B162" s="902"/>
      <c r="C162" s="902"/>
      <c r="D162" s="902"/>
      <c r="E162" s="902"/>
      <c r="F162" s="902"/>
      <c r="G162" s="902"/>
      <c r="H162" s="902"/>
      <c r="I162" s="902"/>
      <c r="J162" s="902"/>
      <c r="V162" s="985" t="s">
        <v>2623</v>
      </c>
      <c r="W162" s="860"/>
      <c r="X162" s="860"/>
      <c r="Y162" s="860"/>
      <c r="Z162" s="860"/>
      <c r="AA162" s="860"/>
      <c r="AB162" s="860"/>
      <c r="AC162" s="860"/>
      <c r="AD162" s="973"/>
    </row>
    <row r="163" spans="2:30" ht="17.25">
      <c r="B163" s="906"/>
      <c r="C163" s="906"/>
      <c r="D163" s="906"/>
      <c r="E163" s="906"/>
      <c r="F163" s="906"/>
      <c r="G163" s="906"/>
      <c r="H163" s="906"/>
      <c r="I163" s="920"/>
      <c r="J163" s="902"/>
      <c r="V163" s="985"/>
      <c r="W163" s="860"/>
      <c r="X163" s="860"/>
      <c r="Y163" s="860"/>
      <c r="Z163" s="860"/>
      <c r="AA163" s="860"/>
      <c r="AB163" s="860"/>
      <c r="AC163" s="860"/>
      <c r="AD163" s="973"/>
    </row>
    <row r="164" spans="2:30" ht="17.25">
      <c r="B164" s="902"/>
      <c r="C164" s="902"/>
      <c r="D164" s="902"/>
      <c r="E164" s="902"/>
      <c r="F164" s="902"/>
      <c r="G164" s="902"/>
      <c r="H164" s="902"/>
      <c r="I164" s="902"/>
      <c r="J164" s="902"/>
      <c r="V164" s="984" t="s">
        <v>2624</v>
      </c>
      <c r="W164" s="860"/>
      <c r="X164" s="860"/>
      <c r="Y164" s="860"/>
      <c r="Z164" s="860"/>
      <c r="AA164" s="860"/>
      <c r="AB164" s="860"/>
      <c r="AC164" s="860"/>
      <c r="AD164" s="973"/>
    </row>
    <row r="165" spans="2:30" ht="17.25">
      <c r="B165" s="902"/>
      <c r="C165" s="902"/>
      <c r="D165" s="902"/>
      <c r="E165" s="902"/>
      <c r="F165" s="902"/>
      <c r="G165" s="902"/>
      <c r="H165" s="902"/>
      <c r="I165" s="902"/>
      <c r="J165" s="902"/>
      <c r="V165" s="985" t="s">
        <v>2625</v>
      </c>
      <c r="W165" s="860"/>
      <c r="X165" s="860"/>
      <c r="Y165" s="860"/>
      <c r="Z165" s="860"/>
      <c r="AA165" s="860"/>
      <c r="AB165" s="860"/>
      <c r="AC165" s="860"/>
      <c r="AD165" s="973"/>
    </row>
    <row r="166" spans="2:30" ht="17.25">
      <c r="B166" s="902"/>
      <c r="C166" s="902"/>
      <c r="D166" s="902"/>
      <c r="E166" s="902"/>
      <c r="F166" s="902"/>
      <c r="G166" s="902"/>
      <c r="H166" s="902"/>
      <c r="I166" s="902"/>
      <c r="J166" s="875"/>
      <c r="V166" s="985" t="s">
        <v>2626</v>
      </c>
      <c r="W166" s="860"/>
      <c r="X166" s="860"/>
      <c r="Y166" s="860"/>
      <c r="Z166" s="860"/>
      <c r="AA166" s="860"/>
      <c r="AB166" s="860"/>
      <c r="AC166" s="860"/>
      <c r="AD166" s="973"/>
    </row>
    <row r="167" spans="2:30" ht="17.25">
      <c r="B167" s="902"/>
      <c r="C167" s="902"/>
      <c r="D167" s="902"/>
      <c r="E167" s="902"/>
      <c r="F167" s="902"/>
      <c r="G167" s="902"/>
      <c r="H167" s="902"/>
      <c r="I167" s="902"/>
      <c r="J167" s="875"/>
      <c r="V167" s="972" t="s">
        <v>2627</v>
      </c>
      <c r="W167" s="860"/>
      <c r="X167" s="860"/>
      <c r="Y167" s="860"/>
      <c r="Z167" s="860"/>
      <c r="AA167" s="860"/>
      <c r="AB167" s="860"/>
      <c r="AC167" s="860"/>
      <c r="AD167" s="973"/>
    </row>
    <row r="168" spans="2:30" ht="17.25">
      <c r="B168" s="875"/>
      <c r="C168" s="875"/>
      <c r="D168" s="875"/>
      <c r="E168" s="875"/>
      <c r="F168" s="875"/>
      <c r="G168" s="875"/>
      <c r="H168" s="875"/>
      <c r="I168" s="875"/>
      <c r="J168" s="875"/>
      <c r="V168" s="972"/>
      <c r="W168" s="860"/>
      <c r="X168" s="860"/>
      <c r="Y168" s="860"/>
      <c r="Z168" s="860"/>
      <c r="AA168" s="860"/>
      <c r="AB168" s="860"/>
      <c r="AC168" s="860"/>
      <c r="AD168" s="973"/>
    </row>
    <row r="169" spans="2:30" ht="17.25">
      <c r="B169" s="902"/>
      <c r="C169" s="875"/>
      <c r="D169" s="875"/>
      <c r="E169" s="875"/>
      <c r="F169" s="875"/>
      <c r="G169" s="875"/>
      <c r="H169" s="875"/>
      <c r="I169" s="875"/>
      <c r="J169" s="875"/>
      <c r="V169" s="984" t="s">
        <v>2628</v>
      </c>
      <c r="W169" s="860"/>
      <c r="X169" s="860"/>
      <c r="Y169" s="860"/>
      <c r="Z169" s="860"/>
      <c r="AA169" s="860"/>
      <c r="AB169" s="860"/>
      <c r="AC169" s="860"/>
      <c r="AD169" s="973"/>
    </row>
    <row r="170" spans="2:30" ht="17.25">
      <c r="B170" s="902"/>
      <c r="C170" s="875"/>
      <c r="D170" s="875"/>
      <c r="E170" s="875"/>
      <c r="F170" s="875"/>
      <c r="G170" s="875"/>
      <c r="H170" s="875"/>
      <c r="I170" s="875"/>
      <c r="J170" s="875"/>
      <c r="V170" s="984"/>
      <c r="W170" s="860"/>
      <c r="X170" s="860"/>
      <c r="Y170" s="860"/>
      <c r="Z170" s="860"/>
      <c r="AA170" s="860"/>
      <c r="AB170" s="860"/>
      <c r="AC170" s="860"/>
      <c r="AD170" s="973"/>
    </row>
    <row r="171" spans="2:30" ht="17.25" customHeight="1">
      <c r="B171" s="902"/>
      <c r="C171" s="875"/>
      <c r="D171" s="875"/>
      <c r="E171" s="875"/>
      <c r="F171" s="875"/>
      <c r="G171" s="875"/>
      <c r="H171" s="875"/>
      <c r="I171" s="875"/>
      <c r="J171" s="875"/>
      <c r="V171" s="984" t="s">
        <v>2629</v>
      </c>
      <c r="W171" s="860"/>
      <c r="X171" s="860"/>
      <c r="Y171" s="860"/>
      <c r="Z171" s="860"/>
      <c r="AA171" s="860"/>
      <c r="AB171" s="860"/>
      <c r="AC171" s="860"/>
      <c r="AD171" s="973"/>
    </row>
    <row r="172" spans="2:30" ht="17.25">
      <c r="B172" s="902"/>
      <c r="C172" s="875"/>
      <c r="D172" s="875"/>
      <c r="E172" s="875"/>
      <c r="F172" s="875"/>
      <c r="G172" s="875"/>
      <c r="H172" s="875"/>
      <c r="I172" s="875"/>
      <c r="J172" s="891"/>
      <c r="V172" s="972" t="s">
        <v>1251</v>
      </c>
      <c r="W172" s="860"/>
      <c r="X172" s="860"/>
      <c r="Y172" s="860"/>
      <c r="Z172" s="860"/>
      <c r="AA172" s="860"/>
      <c r="AB172" s="860"/>
      <c r="AC172" s="860"/>
      <c r="AD172" s="973"/>
    </row>
    <row r="173" spans="2:30" ht="17.25">
      <c r="B173" s="902"/>
      <c r="C173" s="875"/>
      <c r="D173" s="875"/>
      <c r="E173" s="875"/>
      <c r="F173" s="875"/>
      <c r="G173" s="875"/>
      <c r="H173" s="875"/>
      <c r="I173" s="875"/>
      <c r="J173" s="902"/>
      <c r="V173" s="972" t="s">
        <v>2630</v>
      </c>
      <c r="W173" s="860"/>
      <c r="X173" s="860"/>
      <c r="Y173" s="860"/>
      <c r="Z173" s="860"/>
      <c r="AA173" s="860"/>
      <c r="AB173" s="860"/>
      <c r="AC173" s="860"/>
      <c r="AD173" s="973"/>
    </row>
    <row r="174" spans="2:30" ht="17.25">
      <c r="B174" s="891"/>
      <c r="C174" s="891"/>
      <c r="D174" s="891"/>
      <c r="E174" s="891"/>
      <c r="F174" s="891"/>
      <c r="G174" s="891"/>
      <c r="H174" s="891"/>
      <c r="I174" s="891"/>
      <c r="J174" s="902"/>
      <c r="V174" s="972" t="s">
        <v>2631</v>
      </c>
      <c r="W174" s="860"/>
      <c r="X174" s="860"/>
      <c r="Y174" s="860"/>
      <c r="Z174" s="860"/>
      <c r="AA174" s="860"/>
      <c r="AB174" s="860"/>
      <c r="AC174" s="860"/>
      <c r="AD174" s="973"/>
    </row>
    <row r="175" spans="2:30" ht="17.25">
      <c r="B175" s="902"/>
      <c r="C175" s="902"/>
      <c r="D175" s="902"/>
      <c r="E175" s="902"/>
      <c r="F175" s="902"/>
      <c r="G175" s="902"/>
      <c r="H175" s="902"/>
      <c r="I175" s="902"/>
      <c r="J175" s="902"/>
      <c r="V175" s="972"/>
      <c r="W175" s="860"/>
      <c r="X175" s="860"/>
      <c r="Y175" s="860"/>
      <c r="Z175" s="860"/>
      <c r="AA175" s="860"/>
      <c r="AB175" s="860"/>
      <c r="AC175" s="860"/>
      <c r="AD175" s="973"/>
    </row>
    <row r="176" spans="2:30" ht="17.25">
      <c r="B176" s="902"/>
      <c r="C176" s="902"/>
      <c r="D176" s="902"/>
      <c r="E176" s="902"/>
      <c r="F176" s="902"/>
      <c r="G176" s="902"/>
      <c r="H176" s="902"/>
      <c r="I176" s="902"/>
      <c r="J176" s="902"/>
      <c r="V176" s="972"/>
      <c r="W176" s="860"/>
      <c r="X176" s="860"/>
      <c r="Y176" s="860"/>
      <c r="Z176" s="860"/>
      <c r="AA176" s="860"/>
      <c r="AB176" s="860"/>
      <c r="AC176" s="860"/>
      <c r="AD176" s="973"/>
    </row>
    <row r="177" spans="2:30" ht="17.25">
      <c r="B177" s="902"/>
      <c r="C177" s="902"/>
      <c r="D177" s="902"/>
      <c r="E177" s="902"/>
      <c r="F177" s="902"/>
      <c r="G177" s="902"/>
      <c r="H177" s="902"/>
      <c r="I177" s="902"/>
      <c r="J177" s="906"/>
      <c r="V177" s="1833" t="s">
        <v>2632</v>
      </c>
      <c r="W177" s="1834"/>
      <c r="X177" s="1834"/>
      <c r="Y177" s="1834"/>
      <c r="Z177" s="1834"/>
      <c r="AA177" s="1834"/>
      <c r="AB177" s="1834"/>
      <c r="AC177" s="1834"/>
      <c r="AD177" s="1835"/>
    </row>
    <row r="178" spans="2:30" ht="17.25">
      <c r="B178" s="902"/>
      <c r="C178" s="902"/>
      <c r="D178" s="902"/>
      <c r="E178" s="902"/>
      <c r="F178" s="902"/>
      <c r="G178" s="902"/>
      <c r="H178" s="902"/>
      <c r="I178" s="902"/>
      <c r="J178" s="875"/>
      <c r="V178" s="974"/>
      <c r="W178" s="975"/>
      <c r="X178" s="975"/>
      <c r="Y178" s="975"/>
      <c r="Z178" s="975"/>
      <c r="AA178" s="975"/>
      <c r="AB178" s="975"/>
      <c r="AC178" s="975"/>
      <c r="AD178" s="976"/>
    </row>
    <row r="179" spans="2:30" ht="17.25">
      <c r="B179" s="906"/>
      <c r="C179" s="906"/>
      <c r="D179" s="906"/>
      <c r="E179" s="906"/>
      <c r="F179" s="906"/>
      <c r="G179" s="906"/>
      <c r="H179" s="906"/>
      <c r="I179" s="906"/>
      <c r="J179" s="875"/>
      <c r="V179" s="972" t="s">
        <v>1251</v>
      </c>
      <c r="W179" s="860"/>
      <c r="X179" s="860"/>
      <c r="Y179" s="860"/>
      <c r="Z179" s="860"/>
      <c r="AA179" s="860"/>
      <c r="AB179" s="860"/>
      <c r="AC179" s="860"/>
      <c r="AD179" s="973"/>
    </row>
    <row r="180" spans="2:30" ht="17.25">
      <c r="B180" s="875"/>
      <c r="C180" s="875"/>
      <c r="D180" s="875"/>
      <c r="E180" s="875"/>
      <c r="F180" s="875"/>
      <c r="G180" s="875"/>
      <c r="H180" s="875"/>
      <c r="I180" s="875"/>
      <c r="J180" s="891"/>
      <c r="V180" s="1836" t="s">
        <v>2633</v>
      </c>
      <c r="W180" s="1837"/>
      <c r="X180" s="1837"/>
      <c r="Y180" s="1837"/>
      <c r="Z180" s="1837"/>
      <c r="AA180" s="1837"/>
      <c r="AB180" s="1837"/>
      <c r="AC180" s="1837"/>
      <c r="AD180" s="1838"/>
    </row>
    <row r="181" spans="2:30">
      <c r="B181" s="875"/>
      <c r="C181" s="875"/>
      <c r="D181" s="875"/>
      <c r="E181" s="875"/>
      <c r="F181" s="875"/>
      <c r="G181" s="875"/>
      <c r="H181" s="875"/>
      <c r="I181" s="875"/>
      <c r="J181" s="902"/>
      <c r="V181" s="857"/>
      <c r="W181" s="858"/>
      <c r="X181" s="858"/>
      <c r="Y181" s="858"/>
      <c r="Z181" s="858"/>
      <c r="AA181" s="858"/>
      <c r="AB181" s="858"/>
      <c r="AC181" s="858"/>
      <c r="AD181" s="859"/>
    </row>
    <row r="182" spans="2:30">
      <c r="B182" s="891"/>
      <c r="C182" s="891"/>
      <c r="D182" s="891"/>
      <c r="E182" s="891"/>
      <c r="F182" s="891"/>
      <c r="G182" s="891"/>
      <c r="H182" s="891"/>
      <c r="I182" s="891"/>
      <c r="J182" s="902"/>
      <c r="V182" s="968"/>
      <c r="W182" s="986"/>
      <c r="X182" s="986"/>
      <c r="Y182" s="986"/>
      <c r="Z182" s="986"/>
      <c r="AA182" s="986"/>
      <c r="AB182" s="986"/>
      <c r="AC182" s="986"/>
      <c r="AD182" s="969"/>
    </row>
    <row r="183" spans="2:30" ht="15.75" customHeight="1">
      <c r="B183" s="902"/>
      <c r="C183" s="902"/>
      <c r="D183" s="902"/>
      <c r="E183" s="902"/>
      <c r="F183" s="902"/>
      <c r="G183" s="902"/>
      <c r="H183" s="902"/>
      <c r="I183" s="902"/>
      <c r="J183" s="906"/>
      <c r="V183" s="858"/>
      <c r="W183" s="858"/>
      <c r="X183" s="858"/>
      <c r="Y183" s="858"/>
      <c r="Z183" s="858"/>
      <c r="AA183" s="858"/>
      <c r="AB183" s="858"/>
      <c r="AC183" s="858"/>
      <c r="AD183" s="858"/>
    </row>
    <row r="184" spans="2:30">
      <c r="B184" s="902"/>
      <c r="C184" s="902"/>
      <c r="D184" s="902"/>
      <c r="E184" s="902"/>
      <c r="F184" s="902"/>
      <c r="G184" s="902"/>
      <c r="H184" s="902"/>
      <c r="I184" s="902"/>
      <c r="J184" s="858"/>
      <c r="V184" s="858"/>
      <c r="W184" s="858"/>
      <c r="X184" s="858"/>
      <c r="Y184" s="858"/>
      <c r="Z184" s="858"/>
      <c r="AA184" s="858"/>
      <c r="AB184" s="858"/>
      <c r="AC184" s="858"/>
      <c r="AD184" s="858"/>
    </row>
    <row r="185" spans="2:30">
      <c r="B185" s="958"/>
      <c r="C185" s="906"/>
      <c r="D185" s="906"/>
      <c r="E185" s="906"/>
      <c r="F185" s="906"/>
      <c r="G185" s="906"/>
      <c r="H185" s="906"/>
      <c r="I185" s="906"/>
      <c r="J185" s="894"/>
      <c r="V185" s="858"/>
      <c r="W185" s="858"/>
      <c r="X185" s="858"/>
      <c r="Y185" s="858"/>
      <c r="Z185" s="858"/>
      <c r="AA185" s="858"/>
      <c r="AB185" s="858"/>
      <c r="AC185" s="858"/>
      <c r="AD185" s="858"/>
    </row>
    <row r="186" spans="2:30">
      <c r="B186" s="906"/>
      <c r="C186" s="858"/>
      <c r="D186" s="858"/>
      <c r="E186" s="858"/>
      <c r="F186" s="858"/>
      <c r="G186" s="858"/>
      <c r="H186" s="858"/>
      <c r="I186" s="858"/>
      <c r="J186" s="858"/>
      <c r="V186" s="858"/>
      <c r="W186" s="858"/>
      <c r="X186" s="858"/>
      <c r="Y186" s="858"/>
      <c r="Z186" s="858"/>
      <c r="AA186" s="858"/>
      <c r="AB186" s="858"/>
      <c r="AC186" s="858"/>
      <c r="AD186" s="858"/>
    </row>
    <row r="187" spans="2:30" ht="18">
      <c r="B187" s="894"/>
      <c r="C187" s="894"/>
      <c r="D187" s="894"/>
      <c r="E187" s="894"/>
      <c r="F187" s="894"/>
      <c r="G187" s="894"/>
      <c r="H187" s="894"/>
      <c r="I187" s="894"/>
      <c r="J187" s="938"/>
      <c r="V187" s="970" t="s">
        <v>2634</v>
      </c>
    </row>
    <row r="188" spans="2:30" ht="15.75" customHeight="1">
      <c r="B188" s="858"/>
      <c r="C188" s="858"/>
      <c r="D188" s="858"/>
      <c r="E188" s="858"/>
      <c r="F188" s="858"/>
      <c r="G188" s="858"/>
      <c r="H188" s="858"/>
      <c r="I188" s="858"/>
      <c r="J188" s="858"/>
      <c r="V188" s="854"/>
      <c r="W188" s="855"/>
      <c r="X188" s="855"/>
      <c r="Y188" s="855"/>
      <c r="Z188" s="855"/>
      <c r="AA188" s="855"/>
      <c r="AB188" s="855"/>
      <c r="AC188" s="855"/>
      <c r="AD188" s="856"/>
    </row>
    <row r="189" spans="2:30" ht="17.25">
      <c r="B189" s="938"/>
      <c r="C189" s="938"/>
      <c r="D189" s="938"/>
      <c r="E189" s="938"/>
      <c r="F189" s="938"/>
      <c r="G189" s="938"/>
      <c r="H189" s="938"/>
      <c r="I189" s="938"/>
      <c r="J189" s="942"/>
      <c r="V189" s="972" t="s">
        <v>1251</v>
      </c>
      <c r="W189" s="860"/>
      <c r="X189" s="860"/>
      <c r="Y189" s="860"/>
      <c r="Z189" s="860"/>
      <c r="AA189" s="860"/>
      <c r="AB189" s="860"/>
      <c r="AC189" s="860"/>
      <c r="AD189" s="973"/>
    </row>
    <row r="190" spans="2:30" ht="17.25">
      <c r="B190" s="858"/>
      <c r="C190" s="858"/>
      <c r="D190" s="858"/>
      <c r="E190" s="858"/>
      <c r="F190" s="858"/>
      <c r="G190" s="858"/>
      <c r="H190" s="858"/>
      <c r="I190" s="858"/>
      <c r="J190" s="942"/>
      <c r="V190" s="1830" t="s">
        <v>1456</v>
      </c>
      <c r="W190" s="1831"/>
      <c r="X190" s="1831"/>
      <c r="Y190" s="1831"/>
      <c r="Z190" s="1831"/>
      <c r="AA190" s="1831"/>
      <c r="AB190" s="1831"/>
      <c r="AC190" s="1831"/>
      <c r="AD190" s="1832"/>
    </row>
    <row r="191" spans="2:30" ht="17.25">
      <c r="B191" s="987"/>
      <c r="C191" s="941"/>
      <c r="D191" s="858"/>
      <c r="E191" s="942"/>
      <c r="F191" s="1839"/>
      <c r="G191" s="1839"/>
      <c r="H191" s="966"/>
      <c r="I191" s="955"/>
      <c r="J191" s="942"/>
      <c r="V191" s="1833" t="s">
        <v>2635</v>
      </c>
      <c r="W191" s="1834"/>
      <c r="X191" s="1834"/>
      <c r="Y191" s="1834"/>
      <c r="Z191" s="1834"/>
      <c r="AA191" s="1834"/>
      <c r="AB191" s="1834"/>
      <c r="AC191" s="1834"/>
      <c r="AD191" s="1835"/>
    </row>
    <row r="192" spans="2:30" ht="17.25">
      <c r="B192" s="987"/>
      <c r="C192" s="941"/>
      <c r="D192" s="858"/>
      <c r="E192" s="942"/>
      <c r="F192" s="1839"/>
      <c r="G192" s="1839"/>
      <c r="H192" s="966"/>
      <c r="I192" s="955"/>
      <c r="J192" s="942"/>
      <c r="V192" s="974"/>
      <c r="W192" s="975"/>
      <c r="X192" s="975"/>
      <c r="Y192" s="975"/>
      <c r="Z192" s="975"/>
      <c r="AA192" s="975"/>
      <c r="AB192" s="975"/>
      <c r="AC192" s="975"/>
      <c r="AD192" s="976"/>
    </row>
    <row r="193" spans="2:30" ht="17.25">
      <c r="B193" s="987"/>
      <c r="C193" s="946"/>
      <c r="D193" s="858"/>
      <c r="E193" s="942"/>
      <c r="F193" s="1839"/>
      <c r="G193" s="1839"/>
      <c r="H193" s="966"/>
      <c r="I193" s="955"/>
      <c r="J193" s="858"/>
      <c r="V193" s="972" t="s">
        <v>1251</v>
      </c>
      <c r="W193" s="860"/>
      <c r="X193" s="860"/>
      <c r="Y193" s="860"/>
      <c r="Z193" s="860"/>
      <c r="AA193" s="860"/>
      <c r="AB193" s="860"/>
      <c r="AC193" s="860"/>
      <c r="AD193" s="973"/>
    </row>
    <row r="194" spans="2:30" ht="17.25">
      <c r="B194" s="962"/>
      <c r="C194" s="860"/>
      <c r="D194" s="942"/>
      <c r="E194" s="953"/>
      <c r="F194" s="953"/>
      <c r="G194" s="942"/>
      <c r="H194" s="954"/>
      <c r="I194" s="955"/>
      <c r="J194" s="858"/>
      <c r="V194" s="972" t="s">
        <v>2636</v>
      </c>
      <c r="W194" s="860"/>
      <c r="X194" s="860"/>
      <c r="Y194" s="860"/>
      <c r="Z194" s="860"/>
      <c r="AA194" s="860"/>
      <c r="AB194" s="860"/>
      <c r="AC194" s="860"/>
      <c r="AD194" s="973"/>
    </row>
    <row r="195" spans="2:30" ht="17.25">
      <c r="B195" s="858"/>
      <c r="C195" s="858"/>
      <c r="D195" s="858"/>
      <c r="E195" s="858"/>
      <c r="F195" s="858"/>
      <c r="G195" s="858"/>
      <c r="H195" s="858"/>
      <c r="I195" s="858"/>
      <c r="J195" s="858"/>
      <c r="V195" s="972" t="s">
        <v>2637</v>
      </c>
      <c r="W195" s="860"/>
      <c r="X195" s="860"/>
      <c r="Y195" s="860"/>
      <c r="Z195" s="860"/>
      <c r="AA195" s="860"/>
      <c r="AB195" s="860"/>
      <c r="AC195" s="860"/>
      <c r="AD195" s="973"/>
    </row>
    <row r="196" spans="2:30" ht="17.25">
      <c r="V196" s="972"/>
      <c r="W196" s="860"/>
      <c r="X196" s="860"/>
      <c r="Y196" s="860"/>
      <c r="Z196" s="860"/>
      <c r="AA196" s="860"/>
      <c r="AB196" s="860"/>
      <c r="AC196" s="860"/>
      <c r="AD196" s="973"/>
    </row>
    <row r="197" spans="2:30" ht="17.25">
      <c r="V197" s="972"/>
      <c r="W197" s="860"/>
      <c r="X197" s="860"/>
      <c r="Y197" s="860"/>
      <c r="Z197" s="860"/>
      <c r="AA197" s="860"/>
      <c r="AB197" s="860"/>
      <c r="AC197" s="860"/>
      <c r="AD197" s="973"/>
    </row>
    <row r="198" spans="2:30" ht="17.25">
      <c r="V198" s="1830" t="s">
        <v>1455</v>
      </c>
      <c r="W198" s="1831"/>
      <c r="X198" s="1831"/>
      <c r="Y198" s="1831"/>
      <c r="Z198" s="1831"/>
      <c r="AA198" s="1831"/>
      <c r="AB198" s="1831"/>
      <c r="AC198" s="1831"/>
      <c r="AD198" s="1832"/>
    </row>
    <row r="199" spans="2:30" ht="17.25">
      <c r="V199" s="981"/>
      <c r="W199" s="982"/>
      <c r="X199" s="982"/>
      <c r="Y199" s="982"/>
      <c r="Z199" s="982"/>
      <c r="AA199" s="982"/>
      <c r="AB199" s="982"/>
      <c r="AC199" s="982"/>
      <c r="AD199" s="983"/>
    </row>
    <row r="200" spans="2:30" ht="17.25">
      <c r="V200" s="972" t="s">
        <v>1251</v>
      </c>
      <c r="W200" s="860"/>
      <c r="X200" s="860"/>
      <c r="Y200" s="860"/>
      <c r="Z200" s="860"/>
      <c r="AA200" s="860"/>
      <c r="AB200" s="860"/>
      <c r="AC200" s="860"/>
      <c r="AD200" s="973"/>
    </row>
    <row r="201" spans="2:30" ht="17.25">
      <c r="V201" s="984" t="s">
        <v>2638</v>
      </c>
      <c r="W201" s="860"/>
      <c r="X201" s="860"/>
      <c r="Y201" s="860"/>
      <c r="Z201" s="860"/>
      <c r="AA201" s="860"/>
      <c r="AB201" s="860"/>
      <c r="AC201" s="860"/>
      <c r="AD201" s="973"/>
    </row>
    <row r="202" spans="2:30" ht="17.25">
      <c r="V202" s="972" t="s">
        <v>2639</v>
      </c>
      <c r="W202" s="860"/>
      <c r="X202" s="860"/>
      <c r="Y202" s="860"/>
      <c r="Z202" s="860"/>
      <c r="AA202" s="860"/>
      <c r="AB202" s="860"/>
      <c r="AC202" s="860"/>
      <c r="AD202" s="973"/>
    </row>
    <row r="203" spans="2:30" ht="17.25">
      <c r="V203" s="972" t="s">
        <v>2640</v>
      </c>
      <c r="W203" s="860"/>
      <c r="X203" s="860"/>
      <c r="Y203" s="860"/>
      <c r="Z203" s="860"/>
      <c r="AA203" s="860"/>
      <c r="AB203" s="860"/>
      <c r="AC203" s="860"/>
      <c r="AD203" s="973"/>
    </row>
    <row r="204" spans="2:30" ht="17.25">
      <c r="V204" s="985" t="s">
        <v>2641</v>
      </c>
      <c r="W204" s="860"/>
      <c r="X204" s="860"/>
      <c r="Y204" s="860"/>
      <c r="Z204" s="860"/>
      <c r="AA204" s="860"/>
      <c r="AB204" s="860"/>
      <c r="AC204" s="860"/>
      <c r="AD204" s="973"/>
    </row>
    <row r="205" spans="2:30" ht="17.25">
      <c r="V205" s="972"/>
      <c r="W205" s="860"/>
      <c r="X205" s="860"/>
      <c r="Y205" s="860"/>
      <c r="Z205" s="860"/>
      <c r="AA205" s="860"/>
      <c r="AB205" s="860"/>
      <c r="AC205" s="860"/>
      <c r="AD205" s="973"/>
    </row>
    <row r="206" spans="2:30" ht="17.25">
      <c r="V206" s="984" t="s">
        <v>2642</v>
      </c>
      <c r="W206" s="860"/>
      <c r="X206" s="860"/>
      <c r="Y206" s="860"/>
      <c r="Z206" s="860"/>
      <c r="AA206" s="860"/>
      <c r="AB206" s="860"/>
      <c r="AC206" s="860"/>
      <c r="AD206" s="973"/>
    </row>
    <row r="207" spans="2:30" ht="17.25">
      <c r="V207" s="984"/>
      <c r="W207" s="860"/>
      <c r="X207" s="860"/>
      <c r="Y207" s="860"/>
      <c r="Z207" s="860"/>
      <c r="AA207" s="860"/>
      <c r="AB207" s="860"/>
      <c r="AC207" s="860"/>
      <c r="AD207" s="973"/>
    </row>
    <row r="208" spans="2:30" ht="17.25">
      <c r="V208" s="984" t="s">
        <v>2643</v>
      </c>
      <c r="W208" s="860"/>
      <c r="X208" s="860"/>
      <c r="Y208" s="860"/>
      <c r="Z208" s="860"/>
      <c r="AA208" s="860"/>
      <c r="AB208" s="860"/>
      <c r="AC208" s="860"/>
      <c r="AD208" s="973"/>
    </row>
    <row r="209" spans="22:30" ht="17.25">
      <c r="V209" s="972" t="s">
        <v>1251</v>
      </c>
      <c r="W209" s="860"/>
      <c r="X209" s="860"/>
      <c r="Y209" s="860"/>
      <c r="Z209" s="860"/>
      <c r="AA209" s="860"/>
      <c r="AB209" s="860"/>
      <c r="AC209" s="860"/>
      <c r="AD209" s="973"/>
    </row>
    <row r="210" spans="22:30" ht="17.25">
      <c r="V210" s="972" t="s">
        <v>2630</v>
      </c>
      <c r="W210" s="860"/>
      <c r="X210" s="860"/>
      <c r="Y210" s="860"/>
      <c r="Z210" s="860"/>
      <c r="AA210" s="860"/>
      <c r="AB210" s="860"/>
      <c r="AC210" s="860"/>
      <c r="AD210" s="973"/>
    </row>
    <row r="211" spans="22:30" ht="17.25">
      <c r="V211" s="972" t="s">
        <v>2644</v>
      </c>
      <c r="W211" s="860"/>
      <c r="X211" s="860"/>
      <c r="Y211" s="860"/>
      <c r="Z211" s="860"/>
      <c r="AA211" s="860"/>
      <c r="AB211" s="860"/>
      <c r="AC211" s="860"/>
      <c r="AD211" s="973"/>
    </row>
    <row r="212" spans="22:30" ht="17.25">
      <c r="V212" s="972"/>
      <c r="W212" s="860"/>
      <c r="X212" s="860"/>
      <c r="Y212" s="860"/>
      <c r="Z212" s="860"/>
      <c r="AA212" s="860"/>
      <c r="AB212" s="860"/>
      <c r="AC212" s="860"/>
      <c r="AD212" s="973"/>
    </row>
    <row r="213" spans="22:30" ht="17.25">
      <c r="V213" s="972"/>
      <c r="W213" s="860"/>
      <c r="X213" s="860"/>
      <c r="Y213" s="860"/>
      <c r="Z213" s="860"/>
      <c r="AA213" s="860"/>
      <c r="AB213" s="860"/>
      <c r="AC213" s="860"/>
      <c r="AD213" s="973"/>
    </row>
    <row r="214" spans="22:30" ht="17.25">
      <c r="V214" s="1833" t="s">
        <v>2645</v>
      </c>
      <c r="W214" s="1834"/>
      <c r="X214" s="1834"/>
      <c r="Y214" s="1834"/>
      <c r="Z214" s="1834"/>
      <c r="AA214" s="1834"/>
      <c r="AB214" s="1834"/>
      <c r="AC214" s="1834"/>
      <c r="AD214" s="1835"/>
    </row>
    <row r="215" spans="22:30" ht="17.25">
      <c r="V215" s="974"/>
      <c r="W215" s="975"/>
      <c r="X215" s="975"/>
      <c r="Y215" s="975"/>
      <c r="Z215" s="975"/>
      <c r="AA215" s="975"/>
      <c r="AB215" s="975"/>
      <c r="AC215" s="975"/>
      <c r="AD215" s="976"/>
    </row>
    <row r="216" spans="22:30" ht="17.25">
      <c r="V216" s="972" t="s">
        <v>1251</v>
      </c>
      <c r="W216" s="860"/>
      <c r="X216" s="860"/>
      <c r="Y216" s="860"/>
      <c r="Z216" s="860"/>
      <c r="AA216" s="860"/>
      <c r="AB216" s="860"/>
      <c r="AC216" s="860"/>
      <c r="AD216" s="973"/>
    </row>
    <row r="217" spans="22:30" ht="17.25">
      <c r="V217" s="1836" t="s">
        <v>2646</v>
      </c>
      <c r="W217" s="1837"/>
      <c r="X217" s="1837"/>
      <c r="Y217" s="1837"/>
      <c r="Z217" s="1837"/>
      <c r="AA217" s="1837"/>
      <c r="AB217" s="1837"/>
      <c r="AC217" s="1837"/>
      <c r="AD217" s="1838"/>
    </row>
    <row r="218" spans="22:30">
      <c r="V218" s="857"/>
      <c r="W218" s="858"/>
      <c r="X218" s="858"/>
      <c r="Y218" s="858"/>
      <c r="Z218" s="858"/>
      <c r="AA218" s="858"/>
      <c r="AB218" s="858"/>
      <c r="AC218" s="858"/>
      <c r="AD218" s="859"/>
    </row>
    <row r="219" spans="22:30">
      <c r="V219" s="968"/>
      <c r="W219" s="986"/>
      <c r="X219" s="986"/>
      <c r="Y219" s="986"/>
      <c r="Z219" s="986"/>
      <c r="AA219" s="986"/>
      <c r="AB219" s="986"/>
      <c r="AC219" s="986"/>
      <c r="AD219" s="969"/>
    </row>
  </sheetData>
  <mergeCells count="357">
    <mergeCell ref="D1:G1"/>
    <mergeCell ref="X1:AA1"/>
    <mergeCell ref="AH1:AK1"/>
    <mergeCell ref="B5:J5"/>
    <mergeCell ref="L5:T5"/>
    <mergeCell ref="V5:AD5"/>
    <mergeCell ref="AF5:AN5"/>
    <mergeCell ref="B9:J9"/>
    <mergeCell ref="L9:T9"/>
    <mergeCell ref="V9:AD9"/>
    <mergeCell ref="AF9:AN9"/>
    <mergeCell ref="O13:S13"/>
    <mergeCell ref="V13:V14"/>
    <mergeCell ref="W13:X13"/>
    <mergeCell ref="V10:AD10"/>
    <mergeCell ref="AF10:AN10"/>
    <mergeCell ref="C7:E7"/>
    <mergeCell ref="M7:O7"/>
    <mergeCell ref="W7:Y7"/>
    <mergeCell ref="AG7:AI7"/>
    <mergeCell ref="C8:D8"/>
    <mergeCell ref="E8:J8"/>
    <mergeCell ref="M8:N8"/>
    <mergeCell ref="O8:T8"/>
    <mergeCell ref="AF15:AF17"/>
    <mergeCell ref="AG15:AH15"/>
    <mergeCell ref="AI15:AK15"/>
    <mergeCell ref="AG11:AH11"/>
    <mergeCell ref="AI11:AK11"/>
    <mergeCell ref="B12:B13"/>
    <mergeCell ref="C12:D12"/>
    <mergeCell ref="E12:G12"/>
    <mergeCell ref="L12:L13"/>
    <mergeCell ref="M12:N12"/>
    <mergeCell ref="O12:Q12"/>
    <mergeCell ref="W12:X12"/>
    <mergeCell ref="Y12:AC12"/>
    <mergeCell ref="B11:J11"/>
    <mergeCell ref="L11:T11"/>
    <mergeCell ref="V11:V12"/>
    <mergeCell ref="W11:X11"/>
    <mergeCell ref="Y11:AA11"/>
    <mergeCell ref="AF11:AF12"/>
    <mergeCell ref="AG12:AH12"/>
    <mergeCell ref="AI12:AM12"/>
    <mergeCell ref="C13:D13"/>
    <mergeCell ref="E13:I13"/>
    <mergeCell ref="M13:N13"/>
    <mergeCell ref="AG17:AH17"/>
    <mergeCell ref="AI17:AJ17"/>
    <mergeCell ref="AL17:AM17"/>
    <mergeCell ref="Y13:AA13"/>
    <mergeCell ref="AF13:AF14"/>
    <mergeCell ref="AG13:AH13"/>
    <mergeCell ref="AI13:AK13"/>
    <mergeCell ref="B14:B15"/>
    <mergeCell ref="C14:D14"/>
    <mergeCell ref="E14:G14"/>
    <mergeCell ref="L14:L15"/>
    <mergeCell ref="M14:N14"/>
    <mergeCell ref="O14:Q14"/>
    <mergeCell ref="W14:X14"/>
    <mergeCell ref="Y14:AC14"/>
    <mergeCell ref="AG14:AH14"/>
    <mergeCell ref="AI14:AM14"/>
    <mergeCell ref="C15:D15"/>
    <mergeCell ref="E15:I15"/>
    <mergeCell ref="M15:N15"/>
    <mergeCell ref="O15:S15"/>
    <mergeCell ref="V15:V17"/>
    <mergeCell ref="W15:X15"/>
    <mergeCell ref="Y15:AA15"/>
    <mergeCell ref="AK21:AL21"/>
    <mergeCell ref="C19:D19"/>
    <mergeCell ref="E19:G19"/>
    <mergeCell ref="B20:J20"/>
    <mergeCell ref="L20:T20"/>
    <mergeCell ref="V20:AD20"/>
    <mergeCell ref="AF20:AN20"/>
    <mergeCell ref="AG16:AH16"/>
    <mergeCell ref="C18:D18"/>
    <mergeCell ref="E18:F18"/>
    <mergeCell ref="H18:I18"/>
    <mergeCell ref="M18:N18"/>
    <mergeCell ref="O18:P18"/>
    <mergeCell ref="R18:S18"/>
    <mergeCell ref="V18:AD18"/>
    <mergeCell ref="AF18:AN18"/>
    <mergeCell ref="AI16:AM16"/>
    <mergeCell ref="C17:D17"/>
    <mergeCell ref="E17:I17"/>
    <mergeCell ref="M17:N17"/>
    <mergeCell ref="O17:S17"/>
    <mergeCell ref="W17:X17"/>
    <mergeCell ref="Y17:Z17"/>
    <mergeCell ref="AB17:AC17"/>
    <mergeCell ref="B16:B18"/>
    <mergeCell ref="C16:D16"/>
    <mergeCell ref="E16:G16"/>
    <mergeCell ref="L16:L18"/>
    <mergeCell ref="M16:N16"/>
    <mergeCell ref="O16:Q16"/>
    <mergeCell ref="W16:X16"/>
    <mergeCell ref="Y16:AC16"/>
    <mergeCell ref="L23:M23"/>
    <mergeCell ref="N23:O23"/>
    <mergeCell ref="P23:Q23"/>
    <mergeCell ref="R23:S23"/>
    <mergeCell ref="C21:D21"/>
    <mergeCell ref="G21:H21"/>
    <mergeCell ref="M21:N21"/>
    <mergeCell ref="P21:T21"/>
    <mergeCell ref="AA21:AB21"/>
    <mergeCell ref="AF27:AN27"/>
    <mergeCell ref="B28:C28"/>
    <mergeCell ref="N28:O28"/>
    <mergeCell ref="Q28:R28"/>
    <mergeCell ref="V24:AD24"/>
    <mergeCell ref="AF24:AN24"/>
    <mergeCell ref="D25:E25"/>
    <mergeCell ref="G25:H25"/>
    <mergeCell ref="L25:M25"/>
    <mergeCell ref="N25:S25"/>
    <mergeCell ref="B24:J24"/>
    <mergeCell ref="L24:M24"/>
    <mergeCell ref="N24:O24"/>
    <mergeCell ref="P24:Q24"/>
    <mergeCell ref="R24:S24"/>
    <mergeCell ref="B26:J26"/>
    <mergeCell ref="B27:C27"/>
    <mergeCell ref="L27:T27"/>
    <mergeCell ref="V27:AD27"/>
    <mergeCell ref="L33:T33"/>
    <mergeCell ref="V33:W33"/>
    <mergeCell ref="X33:Z33"/>
    <mergeCell ref="B34:J34"/>
    <mergeCell ref="L34:T34"/>
    <mergeCell ref="V34:W34"/>
    <mergeCell ref="B29:C29"/>
    <mergeCell ref="B30:J30"/>
    <mergeCell ref="L30:T30"/>
    <mergeCell ref="B31:J31"/>
    <mergeCell ref="B32:J32"/>
    <mergeCell ref="L32:T32"/>
    <mergeCell ref="L37:T37"/>
    <mergeCell ref="B38:J38"/>
    <mergeCell ref="L38:T38"/>
    <mergeCell ref="V38:AD38"/>
    <mergeCell ref="B39:J39"/>
    <mergeCell ref="L39:T39"/>
    <mergeCell ref="V39:AD39"/>
    <mergeCell ref="AF34:AG34"/>
    <mergeCell ref="AH34:AJ34"/>
    <mergeCell ref="B35:J35"/>
    <mergeCell ref="V35:W35"/>
    <mergeCell ref="AF35:AG35"/>
    <mergeCell ref="L36:T36"/>
    <mergeCell ref="AF36:AG36"/>
    <mergeCell ref="B45:J45"/>
    <mergeCell ref="W46:AB46"/>
    <mergeCell ref="V47:V49"/>
    <mergeCell ref="W47:X47"/>
    <mergeCell ref="Z47:Z48"/>
    <mergeCell ref="AA47:AB47"/>
    <mergeCell ref="AF39:AN39"/>
    <mergeCell ref="B40:J40"/>
    <mergeCell ref="AF40:AN40"/>
    <mergeCell ref="B42:J42"/>
    <mergeCell ref="B43:J43"/>
    <mergeCell ref="B44:J44"/>
    <mergeCell ref="AG47:AL47"/>
    <mergeCell ref="W48:X48"/>
    <mergeCell ref="AA48:AB48"/>
    <mergeCell ref="AF48:AF50"/>
    <mergeCell ref="AG48:AH48"/>
    <mergeCell ref="AJ48:AJ49"/>
    <mergeCell ref="AK48:AL48"/>
    <mergeCell ref="W49:X49"/>
    <mergeCell ref="AA49:AB49"/>
    <mergeCell ref="AG49:AH49"/>
    <mergeCell ref="AG51:AH51"/>
    <mergeCell ref="AJ51:AJ52"/>
    <mergeCell ref="AK51:AL51"/>
    <mergeCell ref="W52:X52"/>
    <mergeCell ref="AA52:AB52"/>
    <mergeCell ref="AG52:AH52"/>
    <mergeCell ref="AK52:AL52"/>
    <mergeCell ref="AK49:AL49"/>
    <mergeCell ref="V50:V52"/>
    <mergeCell ref="W50:X50"/>
    <mergeCell ref="Z50:Z51"/>
    <mergeCell ref="AA50:AB50"/>
    <mergeCell ref="AG50:AH50"/>
    <mergeCell ref="AK50:AL50"/>
    <mergeCell ref="W51:X51"/>
    <mergeCell ref="AA51:AB51"/>
    <mergeCell ref="AF51:AF53"/>
    <mergeCell ref="AG53:AH53"/>
    <mergeCell ref="AK53:AL53"/>
    <mergeCell ref="V57:AB57"/>
    <mergeCell ref="X58:Y58"/>
    <mergeCell ref="Z58:Z59"/>
    <mergeCell ref="AA58:AB58"/>
    <mergeCell ref="AF58:AL58"/>
    <mergeCell ref="X59:Y59"/>
    <mergeCell ref="AA59:AB59"/>
    <mergeCell ref="AH59:AI59"/>
    <mergeCell ref="AH61:AI61"/>
    <mergeCell ref="AK61:AL61"/>
    <mergeCell ref="V62:AD62"/>
    <mergeCell ref="V63:AD63"/>
    <mergeCell ref="AF63:AN63"/>
    <mergeCell ref="L64:T64"/>
    <mergeCell ref="AF64:AN64"/>
    <mergeCell ref="AJ59:AJ60"/>
    <mergeCell ref="AK59:AL59"/>
    <mergeCell ref="X60:Y60"/>
    <mergeCell ref="AA60:AB60"/>
    <mergeCell ref="AH60:AI60"/>
    <mergeCell ref="AK60:AL60"/>
    <mergeCell ref="B72:J72"/>
    <mergeCell ref="L72:T72"/>
    <mergeCell ref="V72:AD72"/>
    <mergeCell ref="V66:AD66"/>
    <mergeCell ref="V67:AD67"/>
    <mergeCell ref="AF67:AN67"/>
    <mergeCell ref="V68:AD68"/>
    <mergeCell ref="AF68:AN68"/>
    <mergeCell ref="V69:AD69"/>
    <mergeCell ref="AF69:AN69"/>
    <mergeCell ref="L73:T73"/>
    <mergeCell ref="V73:AD73"/>
    <mergeCell ref="AF73:AN73"/>
    <mergeCell ref="L74:T74"/>
    <mergeCell ref="AF74:AN74"/>
    <mergeCell ref="L75:T75"/>
    <mergeCell ref="L70:T70"/>
    <mergeCell ref="V70:AD70"/>
    <mergeCell ref="AF70:AN70"/>
    <mergeCell ref="L71:T71"/>
    <mergeCell ref="AF71:AN71"/>
    <mergeCell ref="B82:J82"/>
    <mergeCell ref="L82:T82"/>
    <mergeCell ref="B83:J83"/>
    <mergeCell ref="L83:T83"/>
    <mergeCell ref="B84:J84"/>
    <mergeCell ref="L84:T84"/>
    <mergeCell ref="L76:T76"/>
    <mergeCell ref="B78:J78"/>
    <mergeCell ref="B79:J79"/>
    <mergeCell ref="B80:J80"/>
    <mergeCell ref="B81:J81"/>
    <mergeCell ref="L81:T81"/>
    <mergeCell ref="B91:J91"/>
    <mergeCell ref="P92:Q92"/>
    <mergeCell ref="B93:J93"/>
    <mergeCell ref="P93:Q93"/>
    <mergeCell ref="P94:Q94"/>
    <mergeCell ref="F95:G95"/>
    <mergeCell ref="B86:J86"/>
    <mergeCell ref="B87:J87"/>
    <mergeCell ref="B88:J88"/>
    <mergeCell ref="L88:T88"/>
    <mergeCell ref="B89:J89"/>
    <mergeCell ref="L90:T90"/>
    <mergeCell ref="B109:D109"/>
    <mergeCell ref="E109:J109"/>
    <mergeCell ref="V109:AD109"/>
    <mergeCell ref="B110:J110"/>
    <mergeCell ref="V110:AD110"/>
    <mergeCell ref="AF110:AN110"/>
    <mergeCell ref="F96:G96"/>
    <mergeCell ref="F97:G97"/>
    <mergeCell ref="V103:AD103"/>
    <mergeCell ref="AF104:AN104"/>
    <mergeCell ref="B105:J106"/>
    <mergeCell ref="C108:E108"/>
    <mergeCell ref="V111:AD111"/>
    <mergeCell ref="AF111:AN111"/>
    <mergeCell ref="B112:J112"/>
    <mergeCell ref="V112:AD112"/>
    <mergeCell ref="AF112:AN112"/>
    <mergeCell ref="B113:B114"/>
    <mergeCell ref="C113:D113"/>
    <mergeCell ref="E113:G113"/>
    <mergeCell ref="V113:AD113"/>
    <mergeCell ref="AF113:AN113"/>
    <mergeCell ref="E116:I116"/>
    <mergeCell ref="AF116:AN116"/>
    <mergeCell ref="B117:B118"/>
    <mergeCell ref="C117:D117"/>
    <mergeCell ref="E117:G117"/>
    <mergeCell ref="C118:D118"/>
    <mergeCell ref="E118:I118"/>
    <mergeCell ref="C114:D114"/>
    <mergeCell ref="E114:I114"/>
    <mergeCell ref="V114:AD114"/>
    <mergeCell ref="AF114:AN114"/>
    <mergeCell ref="B115:B116"/>
    <mergeCell ref="C115:D115"/>
    <mergeCell ref="E115:G115"/>
    <mergeCell ref="V115:AD115"/>
    <mergeCell ref="AF115:AN115"/>
    <mergeCell ref="C116:D116"/>
    <mergeCell ref="AF121:AN121"/>
    <mergeCell ref="C122:D122"/>
    <mergeCell ref="E122:G122"/>
    <mergeCell ref="V122:AD122"/>
    <mergeCell ref="AF122:AN122"/>
    <mergeCell ref="B123:B124"/>
    <mergeCell ref="C123:D123"/>
    <mergeCell ref="E123:I123"/>
    <mergeCell ref="C124:D124"/>
    <mergeCell ref="E124:I124"/>
    <mergeCell ref="B119:B121"/>
    <mergeCell ref="C119:D119"/>
    <mergeCell ref="E119:G119"/>
    <mergeCell ref="C120:D120"/>
    <mergeCell ref="E120:I120"/>
    <mergeCell ref="V120:AD120"/>
    <mergeCell ref="C121:D121"/>
    <mergeCell ref="E121:F121"/>
    <mergeCell ref="H121:I121"/>
    <mergeCell ref="V121:AD121"/>
    <mergeCell ref="B130:D130"/>
    <mergeCell ref="AF132:AN132"/>
    <mergeCell ref="V133:AD133"/>
    <mergeCell ref="AJ134:AK134"/>
    <mergeCell ref="Z135:AA135"/>
    <mergeCell ref="AJ135:AK135"/>
    <mergeCell ref="AF124:AN124"/>
    <mergeCell ref="V125:AD125"/>
    <mergeCell ref="B126:J126"/>
    <mergeCell ref="AF126:AN126"/>
    <mergeCell ref="V127:AD127"/>
    <mergeCell ref="B129:J129"/>
    <mergeCell ref="F153:G153"/>
    <mergeCell ref="F154:G154"/>
    <mergeCell ref="F155:G155"/>
    <mergeCell ref="F156:G156"/>
    <mergeCell ref="V157:AD157"/>
    <mergeCell ref="V177:AD177"/>
    <mergeCell ref="Z136:AA136"/>
    <mergeCell ref="AJ137:AK137"/>
    <mergeCell ref="Z138:AA138"/>
    <mergeCell ref="V149:AD149"/>
    <mergeCell ref="V150:AD150"/>
    <mergeCell ref="B151:J151"/>
    <mergeCell ref="V198:AD198"/>
    <mergeCell ref="V214:AD214"/>
    <mergeCell ref="V217:AD217"/>
    <mergeCell ref="V180:AD180"/>
    <mergeCell ref="V190:AD190"/>
    <mergeCell ref="F191:G191"/>
    <mergeCell ref="V191:AD191"/>
    <mergeCell ref="F192:G192"/>
    <mergeCell ref="F193:G193"/>
  </mergeCells>
  <phoneticPr fontId="14" type="noConversion"/>
  <dataValidations count="2">
    <dataValidation allowBlank="1" showInputMessage="1" showErrorMessage="1" prompt="yymmdd_x000a_(년-월-일)" sqref="D25:E25 G25:H25 Y26 AA26 N28:O29 Q28:R29 G130 I130 E130 AI26 AK26"/>
    <dataValidation type="list" allowBlank="1" showInputMessage="1" showErrorMessage="1" sqref="D29 X35 AH36">
      <formula1>"시급,일급,월급"</formula1>
    </dataValidation>
  </dataValidations>
  <printOptions horizontalCentered="1"/>
  <pageMargins left="0.23622047244094502" right="0.23622047244094502" top="0.74803149606299202" bottom="0.74803149606299202" header="0.31496062992126" footer="0.31496062992126"/>
  <pageSetup paperSize="9" scale="46" orientation="portrait" cellComments="atEnd" r:id="rId1"/>
  <drawing r:id="rId2"/>
  <legacyDrawing r:id="rId3"/>
  <mc:AlternateContent xmlns:mc="http://schemas.openxmlformats.org/markup-compatibility/2006">
    <mc:Choice Requires="x14">
      <controls>
        <mc:AlternateContent xmlns:mc="http://schemas.openxmlformats.org/markup-compatibility/2006">
          <mc:Choice Requires="x14">
            <control shapeId="949249" r:id="rId4" name="Button 1">
              <controlPr defaultSize="0" print="0" autoFill="0" autoPict="0" macro="[6]!고용계약서_참여연구자">
                <anchor moveWithCells="1" sizeWithCells="1">
                  <from>
                    <xdr:col>4</xdr:col>
                    <xdr:colOff>285750</xdr:colOff>
                    <xdr:row>99</xdr:row>
                    <xdr:rowOff>19050</xdr:rowOff>
                  </from>
                  <to>
                    <xdr:col>6</xdr:col>
                    <xdr:colOff>952500</xdr:colOff>
                    <xdr:row>100</xdr:row>
                    <xdr:rowOff>180975</xdr:rowOff>
                  </to>
                </anchor>
              </controlPr>
            </control>
          </mc:Choice>
        </mc:AlternateContent>
        <mc:AlternateContent xmlns:mc="http://schemas.openxmlformats.org/markup-compatibility/2006">
          <mc:Choice Requires="x14">
            <control shapeId="949250" r:id="rId5" name="Button 2">
              <controlPr defaultSize="0" print="0" autoFill="0" autoPict="0" macro="[6]!참여계약서">
                <anchor moveWithCells="1" sizeWithCells="1">
                  <from>
                    <xdr:col>14</xdr:col>
                    <xdr:colOff>704850</xdr:colOff>
                    <xdr:row>96</xdr:row>
                    <xdr:rowOff>19050</xdr:rowOff>
                  </from>
                  <to>
                    <xdr:col>17</xdr:col>
                    <xdr:colOff>295275</xdr:colOff>
                    <xdr:row>97</xdr:row>
                    <xdr:rowOff>180975</xdr:rowOff>
                  </to>
                </anchor>
              </controlPr>
            </control>
          </mc:Choice>
        </mc:AlternateContent>
        <mc:AlternateContent xmlns:mc="http://schemas.openxmlformats.org/markup-compatibility/2006">
          <mc:Choice Requires="x14">
            <control shapeId="949251" r:id="rId6" name="Button 3">
              <controlPr defaultSize="0" print="0" autoFill="0" autoPict="0" macro="[6]!고용계약서_연구근접지원인력">
                <anchor moveWithCells="1" sizeWithCells="1">
                  <from>
                    <xdr:col>24</xdr:col>
                    <xdr:colOff>752475</xdr:colOff>
                    <xdr:row>141</xdr:row>
                    <xdr:rowOff>152400</xdr:rowOff>
                  </from>
                  <to>
                    <xdr:col>27</xdr:col>
                    <xdr:colOff>342900</xdr:colOff>
                    <xdr:row>143</xdr:row>
                    <xdr:rowOff>104775</xdr:rowOff>
                  </to>
                </anchor>
              </controlPr>
            </control>
          </mc:Choice>
        </mc:AlternateContent>
        <mc:AlternateContent xmlns:mc="http://schemas.openxmlformats.org/markup-compatibility/2006">
          <mc:Choice Requires="x14">
            <control shapeId="949252" r:id="rId7" name="Button 4">
              <controlPr defaultSize="0" print="0" autoFill="0" autoPict="0" macro="[6]!계약내용고지확인서_복수">
                <anchor moveWithCells="1" sizeWithCells="1">
                  <from>
                    <xdr:col>24</xdr:col>
                    <xdr:colOff>209550</xdr:colOff>
                    <xdr:row>219</xdr:row>
                    <xdr:rowOff>161925</xdr:rowOff>
                  </from>
                  <to>
                    <xdr:col>28</xdr:col>
                    <xdr:colOff>657225</xdr:colOff>
                    <xdr:row>221</xdr:row>
                    <xdr:rowOff>114300</xdr:rowOff>
                  </to>
                </anchor>
              </controlPr>
            </control>
          </mc:Choice>
        </mc:AlternateContent>
        <mc:AlternateContent xmlns:mc="http://schemas.openxmlformats.org/markup-compatibility/2006">
          <mc:Choice Requires="x14">
            <control shapeId="949253" r:id="rId8" name="Button 5">
              <controlPr defaultSize="0" print="0" autoFill="0" autoPict="0" macro="[6]!계약내용고지확인서_단일">
                <anchor moveWithCells="1" sizeWithCells="1">
                  <from>
                    <xdr:col>24</xdr:col>
                    <xdr:colOff>323850</xdr:colOff>
                    <xdr:row>182</xdr:row>
                    <xdr:rowOff>95250</xdr:rowOff>
                  </from>
                  <to>
                    <xdr:col>28</xdr:col>
                    <xdr:colOff>771525</xdr:colOff>
                    <xdr:row>184</xdr:row>
                    <xdr:rowOff>47625</xdr:rowOff>
                  </to>
                </anchor>
              </controlPr>
            </control>
          </mc:Choice>
        </mc:AlternateContent>
        <mc:AlternateContent xmlns:mc="http://schemas.openxmlformats.org/markup-compatibility/2006">
          <mc:Choice Requires="x14">
            <control shapeId="949254" r:id="rId9" name="Button 6">
              <controlPr defaultSize="0" print="0" autoFill="0" autoPict="0" macro="[6]!연구과제참여합의서">
                <anchor moveWithCells="1" sizeWithCells="1">
                  <from>
                    <xdr:col>4</xdr:col>
                    <xdr:colOff>742950</xdr:colOff>
                    <xdr:row>157</xdr:row>
                    <xdr:rowOff>180975</xdr:rowOff>
                  </from>
                  <to>
                    <xdr:col>7</xdr:col>
                    <xdr:colOff>333375</xdr:colOff>
                    <xdr:row>159</xdr:row>
                    <xdr:rowOff>104775</xdr:rowOff>
                  </to>
                </anchor>
              </controlPr>
            </control>
          </mc:Choice>
        </mc:AlternateContent>
        <mc:AlternateContent xmlns:mc="http://schemas.openxmlformats.org/markup-compatibility/2006">
          <mc:Choice Requires="x14">
            <control shapeId="949255" r:id="rId10" name="Button 7">
              <controlPr defaultSize="0" print="0" autoFill="0" autoPict="0" macro="[6]!고용계약서_연구근접지원인력">
                <anchor moveWithCells="1" sizeWithCells="1">
                  <from>
                    <xdr:col>34</xdr:col>
                    <xdr:colOff>752475</xdr:colOff>
                    <xdr:row>140</xdr:row>
                    <xdr:rowOff>152400</xdr:rowOff>
                  </from>
                  <to>
                    <xdr:col>37</xdr:col>
                    <xdr:colOff>342900</xdr:colOff>
                    <xdr:row>142</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C51"/>
  <sheetViews>
    <sheetView showGridLines="0" zoomScale="90" zoomScaleNormal="90" workbookViewId="0">
      <selection activeCell="B1" sqref="B1:L1"/>
    </sheetView>
  </sheetViews>
  <sheetFormatPr defaultRowHeight="16.5"/>
  <cols>
    <col min="1" max="1" width="1.109375" style="768" customWidth="1"/>
    <col min="2" max="2" width="2.77734375" style="768" customWidth="1"/>
    <col min="3" max="3" width="0.6640625" style="768" customWidth="1"/>
    <col min="4" max="13" width="8.88671875" style="768"/>
    <col min="14" max="14" width="3.5546875" style="768" customWidth="1"/>
    <col min="15" max="15" width="3" style="768" customWidth="1"/>
    <col min="16" max="16" width="1.109375" style="768" customWidth="1"/>
    <col min="17" max="17" width="2.6640625" style="768" customWidth="1"/>
    <col min="18" max="28" width="8.88671875" style="768"/>
    <col min="29" max="29" width="2.21875" style="768" customWidth="1"/>
    <col min="30" max="16384" width="8.88671875" style="768"/>
  </cols>
  <sheetData>
    <row r="1" spans="2:29" ht="28.5" customHeight="1">
      <c r="B1" s="1934" t="s">
        <v>2207</v>
      </c>
      <c r="C1" s="1934"/>
      <c r="D1" s="1934"/>
      <c r="E1" s="1934"/>
      <c r="F1" s="1934"/>
      <c r="G1" s="1934"/>
      <c r="H1" s="1934"/>
      <c r="I1" s="1934"/>
      <c r="J1" s="1934"/>
      <c r="K1" s="1934"/>
      <c r="L1" s="1934"/>
    </row>
    <row r="2" spans="2:29" ht="15.75" customHeight="1"/>
    <row r="3" spans="2:29" s="769" customFormat="1">
      <c r="B3" s="1939" t="s">
        <v>2140</v>
      </c>
      <c r="C3" s="1939"/>
      <c r="D3" s="1939"/>
      <c r="Q3" s="769" t="s">
        <v>2141</v>
      </c>
    </row>
    <row r="4" spans="2:29" s="769" customFormat="1">
      <c r="B4" s="770"/>
      <c r="C4" s="771"/>
      <c r="D4" s="771"/>
      <c r="E4" s="772"/>
      <c r="F4" s="772"/>
      <c r="G4" s="772"/>
      <c r="H4" s="772"/>
      <c r="I4" s="772"/>
      <c r="J4" s="772"/>
      <c r="K4" s="772"/>
      <c r="L4" s="772"/>
      <c r="M4" s="772"/>
      <c r="N4" s="772"/>
      <c r="O4" s="773"/>
      <c r="Q4" s="774"/>
      <c r="R4" s="772"/>
      <c r="S4" s="772"/>
      <c r="T4" s="772"/>
      <c r="U4" s="772"/>
      <c r="V4" s="772"/>
      <c r="W4" s="772"/>
      <c r="X4" s="772"/>
      <c r="Y4" s="772"/>
      <c r="Z4" s="772"/>
      <c r="AA4" s="772"/>
      <c r="AB4" s="772"/>
      <c r="AC4" s="773"/>
    </row>
    <row r="5" spans="2:29" s="769" customFormat="1" ht="33.75" customHeight="1">
      <c r="B5" s="775"/>
      <c r="C5" s="776"/>
      <c r="D5" s="1940" t="s">
        <v>2142</v>
      </c>
      <c r="E5" s="1940"/>
      <c r="F5" s="1940"/>
      <c r="G5" s="1940"/>
      <c r="H5" s="1940"/>
      <c r="I5" s="1940"/>
      <c r="J5" s="1940"/>
      <c r="K5" s="1940"/>
      <c r="L5" s="1940"/>
      <c r="M5" s="1940"/>
      <c r="N5" s="1940"/>
      <c r="O5" s="777"/>
      <c r="Q5" s="778"/>
      <c r="R5" s="1941" t="s">
        <v>2143</v>
      </c>
      <c r="S5" s="1942"/>
      <c r="T5" s="1942"/>
      <c r="U5" s="1942"/>
      <c r="V5" s="1942"/>
      <c r="W5" s="1942"/>
      <c r="X5" s="1942"/>
      <c r="Y5" s="1942"/>
      <c r="Z5" s="1942"/>
      <c r="AA5" s="1942"/>
      <c r="AB5" s="1942"/>
      <c r="AC5" s="779"/>
    </row>
    <row r="6" spans="2:29" s="769" customFormat="1" ht="15.75" customHeight="1">
      <c r="B6" s="780"/>
      <c r="C6" s="781"/>
      <c r="D6" s="781"/>
      <c r="E6" s="781"/>
      <c r="F6" s="781"/>
      <c r="G6" s="781"/>
      <c r="H6" s="781"/>
      <c r="I6" s="781"/>
      <c r="J6" s="781"/>
      <c r="K6" s="781"/>
      <c r="L6" s="781"/>
      <c r="M6" s="781"/>
      <c r="N6" s="781"/>
      <c r="O6" s="782"/>
      <c r="Q6" s="778"/>
      <c r="R6" s="776"/>
      <c r="S6" s="776"/>
      <c r="T6" s="776"/>
      <c r="U6" s="776"/>
      <c r="V6" s="776"/>
      <c r="W6" s="776"/>
      <c r="X6" s="776"/>
      <c r="Y6" s="776"/>
      <c r="Z6" s="776"/>
      <c r="AA6" s="776"/>
      <c r="AB6" s="776"/>
      <c r="AC6" s="777"/>
    </row>
    <row r="7" spans="2:29">
      <c r="B7" s="783"/>
      <c r="C7" s="784"/>
      <c r="D7" s="1937" t="s">
        <v>2144</v>
      </c>
      <c r="E7" s="1937"/>
      <c r="F7" s="1937"/>
      <c r="G7" s="1937"/>
      <c r="H7" s="1937"/>
      <c r="I7" s="1937"/>
      <c r="J7" s="1937"/>
      <c r="K7" s="1937"/>
      <c r="L7" s="1937"/>
      <c r="M7" s="1937"/>
      <c r="N7" s="1937"/>
      <c r="O7" s="785"/>
      <c r="Q7" s="783"/>
      <c r="R7" s="1937" t="s">
        <v>2145</v>
      </c>
      <c r="S7" s="1937"/>
      <c r="T7" s="1937"/>
      <c r="U7" s="1937"/>
      <c r="V7" s="1937"/>
      <c r="W7" s="1937"/>
      <c r="X7" s="1937"/>
      <c r="Y7" s="1937"/>
      <c r="Z7" s="1937"/>
      <c r="AA7" s="1937"/>
      <c r="AB7" s="1937"/>
      <c r="AC7" s="786"/>
    </row>
    <row r="8" spans="2:29">
      <c r="B8" s="783"/>
      <c r="C8" s="787"/>
      <c r="D8" s="788"/>
      <c r="E8" s="788"/>
      <c r="F8" s="788"/>
      <c r="G8" s="788"/>
      <c r="H8" s="788"/>
      <c r="I8" s="788"/>
      <c r="J8" s="788"/>
      <c r="K8" s="788"/>
      <c r="L8" s="788"/>
      <c r="M8" s="788"/>
      <c r="N8" s="788"/>
      <c r="O8" s="785"/>
      <c r="Q8" s="783"/>
      <c r="R8" s="789"/>
      <c r="S8" s="789"/>
      <c r="T8" s="789"/>
      <c r="U8" s="789"/>
      <c r="V8" s="789"/>
      <c r="W8" s="789"/>
      <c r="X8" s="789"/>
      <c r="Y8" s="789"/>
      <c r="Z8" s="789"/>
      <c r="AA8" s="789"/>
      <c r="AB8" s="789"/>
      <c r="AC8" s="790"/>
    </row>
    <row r="9" spans="2:29" ht="16.5" customHeight="1">
      <c r="B9" s="783"/>
      <c r="C9" s="787"/>
      <c r="D9" s="791" t="s">
        <v>2146</v>
      </c>
      <c r="E9" s="792"/>
      <c r="F9" s="792"/>
      <c r="G9" s="792"/>
      <c r="H9" s="792"/>
      <c r="I9" s="792"/>
      <c r="J9" s="792"/>
      <c r="K9" s="792"/>
      <c r="L9" s="792"/>
      <c r="M9" s="792"/>
      <c r="N9" s="793"/>
      <c r="O9" s="794"/>
      <c r="Q9" s="783"/>
      <c r="R9" s="795" t="s">
        <v>2147</v>
      </c>
      <c r="S9" s="796"/>
      <c r="T9" s="796"/>
      <c r="U9" s="796"/>
      <c r="V9" s="796"/>
      <c r="W9" s="796"/>
      <c r="X9" s="796"/>
      <c r="Y9" s="796"/>
      <c r="Z9" s="796"/>
      <c r="AA9" s="796"/>
      <c r="AB9" s="796"/>
      <c r="AC9" s="797"/>
    </row>
    <row r="10" spans="2:29">
      <c r="B10" s="783"/>
      <c r="C10" s="787"/>
      <c r="D10" s="798"/>
      <c r="E10" s="798"/>
      <c r="F10" s="798"/>
      <c r="G10" s="798"/>
      <c r="H10" s="798"/>
      <c r="I10" s="798"/>
      <c r="J10" s="798"/>
      <c r="K10" s="798"/>
      <c r="L10" s="798"/>
      <c r="M10" s="798"/>
      <c r="N10" s="798"/>
      <c r="O10" s="794"/>
      <c r="Q10" s="783"/>
      <c r="R10" s="795" t="s">
        <v>2148</v>
      </c>
      <c r="S10" s="796"/>
      <c r="T10" s="796"/>
      <c r="U10" s="796"/>
      <c r="V10" s="796"/>
      <c r="W10" s="796"/>
      <c r="X10" s="796"/>
      <c r="Y10" s="796"/>
      <c r="Z10" s="796"/>
      <c r="AA10" s="796"/>
      <c r="AB10" s="796"/>
      <c r="AC10" s="797"/>
    </row>
    <row r="11" spans="2:29" ht="16.5" customHeight="1">
      <c r="B11" s="783"/>
      <c r="C11" s="787"/>
      <c r="D11" s="798" t="s">
        <v>2149</v>
      </c>
      <c r="E11" s="799"/>
      <c r="F11" s="799"/>
      <c r="G11" s="799"/>
      <c r="H11" s="799"/>
      <c r="I11" s="799"/>
      <c r="J11" s="799"/>
      <c r="K11" s="799"/>
      <c r="L11" s="799"/>
      <c r="M11" s="799"/>
      <c r="N11" s="799"/>
      <c r="O11" s="794"/>
      <c r="Q11" s="783"/>
      <c r="R11" s="795" t="s">
        <v>2150</v>
      </c>
      <c r="AC11" s="797"/>
    </row>
    <row r="12" spans="2:29" ht="16.5" customHeight="1">
      <c r="B12" s="783"/>
      <c r="C12" s="787"/>
      <c r="D12" s="800" t="s">
        <v>2151</v>
      </c>
      <c r="E12" s="800"/>
      <c r="F12" s="800"/>
      <c r="G12" s="800"/>
      <c r="H12" s="800"/>
      <c r="I12" s="800"/>
      <c r="J12" s="800"/>
      <c r="K12" s="800"/>
      <c r="L12" s="800"/>
      <c r="M12" s="800"/>
      <c r="N12" s="800"/>
      <c r="O12" s="801"/>
      <c r="Q12" s="783"/>
      <c r="R12" s="1935" t="s">
        <v>2152</v>
      </c>
      <c r="S12" s="1935"/>
      <c r="T12" s="1935"/>
      <c r="U12" s="1935"/>
      <c r="V12" s="1935"/>
      <c r="W12" s="1935"/>
      <c r="X12" s="1935"/>
      <c r="Y12" s="1935"/>
      <c r="Z12" s="1935"/>
      <c r="AA12" s="1935"/>
      <c r="AB12" s="1935"/>
      <c r="AC12" s="1936"/>
    </row>
    <row r="13" spans="2:29" ht="16.5" customHeight="1">
      <c r="B13" s="783"/>
      <c r="C13" s="787"/>
      <c r="D13" s="802" t="s">
        <v>2153</v>
      </c>
      <c r="E13" s="787"/>
      <c r="F13" s="787"/>
      <c r="G13" s="787"/>
      <c r="H13" s="787"/>
      <c r="I13" s="787"/>
      <c r="J13" s="787"/>
      <c r="K13" s="787"/>
      <c r="L13" s="787"/>
      <c r="M13" s="787"/>
      <c r="N13" s="787"/>
      <c r="O13" s="794"/>
      <c r="Q13" s="783"/>
      <c r="R13" s="1935" t="s">
        <v>2154</v>
      </c>
      <c r="S13" s="1935"/>
      <c r="T13" s="1935"/>
      <c r="U13" s="1935"/>
      <c r="V13" s="1935"/>
      <c r="W13" s="1935"/>
      <c r="X13" s="1935"/>
      <c r="Y13" s="1935"/>
      <c r="Z13" s="1935"/>
      <c r="AA13" s="1935"/>
      <c r="AB13" s="1935"/>
      <c r="AC13" s="1936"/>
    </row>
    <row r="14" spans="2:29">
      <c r="B14" s="783"/>
      <c r="C14" s="787"/>
      <c r="D14" s="802" t="s">
        <v>2155</v>
      </c>
      <c r="E14" s="802"/>
      <c r="F14" s="802"/>
      <c r="G14" s="802"/>
      <c r="H14" s="802"/>
      <c r="I14" s="802"/>
      <c r="J14" s="802"/>
      <c r="K14" s="802"/>
      <c r="L14" s="802"/>
      <c r="M14" s="802"/>
      <c r="N14" s="802"/>
      <c r="O14" s="794"/>
      <c r="Q14" s="783"/>
      <c r="AC14" s="786"/>
    </row>
    <row r="15" spans="2:29" ht="16.5" customHeight="1">
      <c r="B15" s="783"/>
      <c r="C15" s="787"/>
      <c r="D15" s="798" t="s">
        <v>2156</v>
      </c>
      <c r="E15" s="799"/>
      <c r="F15" s="799"/>
      <c r="G15" s="799"/>
      <c r="H15" s="799"/>
      <c r="I15" s="799"/>
      <c r="J15" s="799"/>
      <c r="K15" s="799"/>
      <c r="L15" s="799"/>
      <c r="M15" s="799"/>
      <c r="N15" s="799"/>
      <c r="O15" s="794"/>
      <c r="Q15" s="783"/>
      <c r="R15" s="1937" t="s">
        <v>2157</v>
      </c>
      <c r="S15" s="1937"/>
      <c r="T15" s="1937"/>
      <c r="U15" s="1937"/>
      <c r="V15" s="1937"/>
      <c r="W15" s="1937"/>
      <c r="X15" s="1937"/>
      <c r="Y15" s="1937"/>
      <c r="Z15" s="1937"/>
      <c r="AA15" s="1937"/>
      <c r="AB15" s="1937"/>
      <c r="AC15" s="803"/>
    </row>
    <row r="16" spans="2:29" ht="16.5" customHeight="1">
      <c r="B16" s="783"/>
      <c r="C16" s="787"/>
      <c r="D16" s="804" t="s">
        <v>2158</v>
      </c>
      <c r="E16" s="805"/>
      <c r="F16" s="805"/>
      <c r="G16" s="805"/>
      <c r="H16" s="805"/>
      <c r="I16" s="805"/>
      <c r="J16" s="805"/>
      <c r="K16" s="805"/>
      <c r="L16" s="806"/>
      <c r="M16" s="806"/>
      <c r="N16" s="806"/>
      <c r="O16" s="807"/>
      <c r="Q16" s="783"/>
      <c r="S16" s="808"/>
      <c r="T16" s="808"/>
      <c r="U16" s="808"/>
      <c r="V16" s="808"/>
      <c r="W16" s="808"/>
      <c r="X16" s="808"/>
      <c r="Y16" s="808"/>
      <c r="Z16" s="808"/>
      <c r="AA16" s="808"/>
      <c r="AB16" s="808"/>
      <c r="AC16" s="803"/>
    </row>
    <row r="17" spans="2:29" ht="16.5" customHeight="1">
      <c r="B17" s="783"/>
      <c r="C17" s="787"/>
      <c r="D17" s="804" t="s">
        <v>2159</v>
      </c>
      <c r="E17" s="805"/>
      <c r="F17" s="805"/>
      <c r="G17" s="805"/>
      <c r="H17" s="805"/>
      <c r="I17" s="805"/>
      <c r="J17" s="805"/>
      <c r="K17" s="805"/>
      <c r="L17" s="806"/>
      <c r="M17" s="806"/>
      <c r="N17" s="806"/>
      <c r="O17" s="807"/>
      <c r="Q17" s="783"/>
      <c r="R17" s="795" t="s">
        <v>2160</v>
      </c>
      <c r="S17" s="808"/>
      <c r="T17" s="808"/>
      <c r="U17" s="808"/>
      <c r="V17" s="808"/>
      <c r="W17" s="808"/>
      <c r="X17" s="808"/>
      <c r="Y17" s="808"/>
      <c r="Z17" s="808"/>
      <c r="AA17" s="808"/>
      <c r="AB17" s="808"/>
      <c r="AC17" s="803"/>
    </row>
    <row r="18" spans="2:29" ht="16.5" customHeight="1">
      <c r="B18" s="783"/>
      <c r="C18" s="787"/>
      <c r="D18" s="804" t="s">
        <v>2161</v>
      </c>
      <c r="E18" s="805"/>
      <c r="F18" s="805"/>
      <c r="G18" s="805"/>
      <c r="H18" s="805"/>
      <c r="I18" s="805"/>
      <c r="J18" s="805"/>
      <c r="K18" s="805"/>
      <c r="L18" s="806"/>
      <c r="M18" s="806"/>
      <c r="N18" s="806"/>
      <c r="O18" s="807"/>
      <c r="Q18" s="783"/>
      <c r="R18" s="809" t="s">
        <v>2162</v>
      </c>
      <c r="S18" s="808"/>
      <c r="T18" s="808"/>
      <c r="U18" s="808"/>
      <c r="V18" s="808"/>
      <c r="W18" s="808"/>
      <c r="X18" s="808"/>
      <c r="Y18" s="808"/>
      <c r="Z18" s="808"/>
      <c r="AA18" s="808"/>
      <c r="AB18" s="808"/>
      <c r="AC18" s="803"/>
    </row>
    <row r="19" spans="2:29">
      <c r="B19" s="783"/>
      <c r="C19" s="787"/>
      <c r="D19" s="804" t="s">
        <v>2163</v>
      </c>
      <c r="E19" s="805"/>
      <c r="F19" s="805"/>
      <c r="G19" s="805"/>
      <c r="H19" s="805"/>
      <c r="I19" s="805"/>
      <c r="J19" s="805"/>
      <c r="K19" s="805"/>
      <c r="L19" s="806"/>
      <c r="M19" s="806"/>
      <c r="N19" s="806"/>
      <c r="O19" s="807"/>
      <c r="Q19" s="783"/>
      <c r="R19" s="809" t="s">
        <v>2164</v>
      </c>
      <c r="S19" s="808"/>
      <c r="T19" s="808"/>
      <c r="U19" s="808"/>
      <c r="V19" s="808"/>
      <c r="W19" s="808"/>
      <c r="X19" s="808"/>
      <c r="Y19" s="808"/>
      <c r="Z19" s="808"/>
      <c r="AA19" s="808"/>
      <c r="AB19" s="808"/>
      <c r="AC19" s="803"/>
    </row>
    <row r="20" spans="2:29" ht="16.5" customHeight="1">
      <c r="B20" s="783"/>
      <c r="C20" s="787"/>
      <c r="D20" s="802"/>
      <c r="E20" s="802"/>
      <c r="F20" s="802"/>
      <c r="G20" s="802"/>
      <c r="H20" s="802"/>
      <c r="I20" s="802"/>
      <c r="J20" s="802"/>
      <c r="K20" s="802"/>
      <c r="L20" s="802"/>
      <c r="M20" s="802"/>
      <c r="N20" s="802"/>
      <c r="O20" s="794"/>
      <c r="Q20" s="783"/>
      <c r="R20" s="809" t="s">
        <v>2165</v>
      </c>
      <c r="S20" s="808"/>
      <c r="T20" s="808"/>
      <c r="U20" s="808"/>
      <c r="V20" s="808"/>
      <c r="W20" s="808"/>
      <c r="X20" s="808"/>
      <c r="Y20" s="808"/>
      <c r="Z20" s="808"/>
      <c r="AA20" s="808"/>
      <c r="AB20" s="808"/>
      <c r="AC20" s="803"/>
    </row>
    <row r="21" spans="2:29" ht="16.5" customHeight="1">
      <c r="B21" s="783"/>
      <c r="C21" s="784"/>
      <c r="D21" s="1937" t="s">
        <v>2166</v>
      </c>
      <c r="E21" s="1937"/>
      <c r="F21" s="1937"/>
      <c r="G21" s="1937"/>
      <c r="H21" s="1937"/>
      <c r="I21" s="1937"/>
      <c r="J21" s="1937"/>
      <c r="K21" s="1937"/>
      <c r="L21" s="1937"/>
      <c r="M21" s="1937"/>
      <c r="N21" s="1937"/>
      <c r="O21" s="810"/>
      <c r="Q21" s="783"/>
      <c r="R21" s="809" t="s">
        <v>2167</v>
      </c>
      <c r="S21" s="808"/>
      <c r="T21" s="808"/>
      <c r="U21" s="808"/>
      <c r="V21" s="808"/>
      <c r="W21" s="808"/>
      <c r="X21" s="808"/>
      <c r="Y21" s="808"/>
      <c r="Z21" s="808"/>
      <c r="AA21" s="808"/>
      <c r="AB21" s="808"/>
      <c r="AC21" s="803"/>
    </row>
    <row r="22" spans="2:29" ht="16.5" customHeight="1">
      <c r="B22" s="783"/>
      <c r="C22" s="787"/>
      <c r="D22" s="802" t="s">
        <v>2168</v>
      </c>
      <c r="E22" s="802"/>
      <c r="F22" s="802"/>
      <c r="G22" s="802"/>
      <c r="H22" s="802"/>
      <c r="I22" s="802"/>
      <c r="J22" s="802"/>
      <c r="K22" s="802"/>
      <c r="L22" s="802"/>
      <c r="M22" s="802"/>
      <c r="N22" s="802"/>
      <c r="O22" s="794"/>
      <c r="Q22" s="783"/>
      <c r="R22" s="809" t="s">
        <v>2169</v>
      </c>
      <c r="S22" s="808"/>
      <c r="T22" s="808"/>
      <c r="U22" s="808"/>
      <c r="V22" s="808"/>
      <c r="W22" s="808"/>
      <c r="X22" s="808"/>
      <c r="Y22" s="808"/>
      <c r="Z22" s="808"/>
      <c r="AA22" s="808"/>
      <c r="AB22" s="808"/>
      <c r="AC22" s="803"/>
    </row>
    <row r="23" spans="2:29">
      <c r="B23" s="783"/>
      <c r="C23" s="787"/>
      <c r="D23" s="811" t="s">
        <v>2170</v>
      </c>
      <c r="E23" s="802"/>
      <c r="F23" s="802"/>
      <c r="G23" s="802"/>
      <c r="H23" s="802"/>
      <c r="I23" s="802"/>
      <c r="J23" s="802"/>
      <c r="K23" s="802"/>
      <c r="L23" s="802"/>
      <c r="M23" s="802"/>
      <c r="N23" s="802"/>
      <c r="O23" s="794"/>
      <c r="Q23" s="783"/>
      <c r="R23" s="809" t="s">
        <v>2171</v>
      </c>
      <c r="S23" s="808"/>
      <c r="T23" s="808"/>
      <c r="U23" s="808"/>
      <c r="V23" s="808"/>
      <c r="W23" s="808"/>
      <c r="X23" s="808"/>
      <c r="Y23" s="808"/>
      <c r="Z23" s="808"/>
      <c r="AA23" s="808"/>
      <c r="AB23" s="808"/>
      <c r="AC23" s="803"/>
    </row>
    <row r="24" spans="2:29">
      <c r="B24" s="783"/>
      <c r="C24" s="787"/>
      <c r="D24" s="802" t="s">
        <v>2172</v>
      </c>
      <c r="E24" s="802"/>
      <c r="F24" s="802"/>
      <c r="G24" s="802"/>
      <c r="H24" s="802"/>
      <c r="I24" s="802"/>
      <c r="J24" s="802"/>
      <c r="K24" s="802"/>
      <c r="L24" s="802"/>
      <c r="M24" s="802"/>
      <c r="N24" s="802"/>
      <c r="O24" s="794"/>
      <c r="Q24" s="783"/>
      <c r="R24" s="809" t="s">
        <v>2173</v>
      </c>
      <c r="S24" s="808"/>
      <c r="T24" s="808"/>
      <c r="U24" s="808"/>
      <c r="V24" s="808"/>
      <c r="W24" s="808"/>
      <c r="X24" s="808"/>
      <c r="Y24" s="808"/>
      <c r="Z24" s="808"/>
      <c r="AA24" s="808"/>
      <c r="AB24" s="808"/>
      <c r="AC24" s="803"/>
    </row>
    <row r="25" spans="2:29">
      <c r="B25" s="783"/>
      <c r="C25" s="787"/>
      <c r="D25" s="791" t="s">
        <v>2174</v>
      </c>
      <c r="E25" s="802"/>
      <c r="F25" s="802"/>
      <c r="G25" s="802"/>
      <c r="H25" s="802"/>
      <c r="I25" s="802"/>
      <c r="J25" s="802"/>
      <c r="K25" s="802"/>
      <c r="L25" s="802"/>
      <c r="M25" s="802"/>
      <c r="N25" s="802"/>
      <c r="O25" s="794"/>
      <c r="Q25" s="783"/>
      <c r="R25" s="809" t="s">
        <v>2175</v>
      </c>
      <c r="S25" s="809"/>
      <c r="T25" s="808"/>
      <c r="U25" s="808"/>
      <c r="V25" s="808"/>
      <c r="W25" s="808"/>
      <c r="X25" s="808"/>
      <c r="Y25" s="808"/>
      <c r="Z25" s="808"/>
      <c r="AA25" s="808"/>
      <c r="AB25" s="808"/>
      <c r="AC25" s="803"/>
    </row>
    <row r="26" spans="2:29" ht="16.5" customHeight="1">
      <c r="B26" s="783"/>
      <c r="C26" s="787"/>
      <c r="D26" s="812" t="s">
        <v>2176</v>
      </c>
      <c r="E26" s="802"/>
      <c r="F26" s="802"/>
      <c r="G26" s="802"/>
      <c r="H26" s="802"/>
      <c r="I26" s="802"/>
      <c r="J26" s="802"/>
      <c r="K26" s="802"/>
      <c r="L26" s="802"/>
      <c r="M26" s="802"/>
      <c r="N26" s="802"/>
      <c r="O26" s="813"/>
      <c r="Q26" s="783"/>
      <c r="R26" s="809" t="s">
        <v>2177</v>
      </c>
      <c r="S26" s="814"/>
      <c r="T26" s="814"/>
      <c r="U26" s="814"/>
      <c r="V26" s="814"/>
      <c r="W26" s="814"/>
      <c r="X26" s="814"/>
      <c r="Y26" s="814"/>
      <c r="Z26" s="814"/>
      <c r="AA26" s="814"/>
      <c r="AB26" s="814"/>
      <c r="AC26" s="815"/>
    </row>
    <row r="27" spans="2:29" ht="16.5" customHeight="1">
      <c r="B27" s="783"/>
      <c r="C27" s="787"/>
      <c r="D27" s="802" t="s">
        <v>2178</v>
      </c>
      <c r="E27" s="816"/>
      <c r="F27" s="816"/>
      <c r="G27" s="816"/>
      <c r="H27" s="816"/>
      <c r="I27" s="816"/>
      <c r="J27" s="816"/>
      <c r="K27" s="816"/>
      <c r="L27" s="816"/>
      <c r="M27" s="816"/>
      <c r="N27" s="816"/>
      <c r="O27" s="785"/>
      <c r="Q27" s="783"/>
      <c r="S27" s="814"/>
      <c r="T27" s="814"/>
      <c r="U27" s="814"/>
      <c r="V27" s="814"/>
      <c r="W27" s="814"/>
      <c r="X27" s="814"/>
      <c r="Y27" s="814"/>
      <c r="Z27" s="814"/>
      <c r="AA27" s="814"/>
      <c r="AB27" s="814"/>
      <c r="AC27" s="815"/>
    </row>
    <row r="28" spans="2:29">
      <c r="B28" s="783"/>
      <c r="C28" s="787"/>
      <c r="D28" s="802"/>
      <c r="E28" s="816"/>
      <c r="F28" s="816"/>
      <c r="G28" s="816"/>
      <c r="H28" s="816"/>
      <c r="I28" s="816"/>
      <c r="J28" s="816"/>
      <c r="K28" s="816"/>
      <c r="L28" s="816"/>
      <c r="M28" s="816"/>
      <c r="N28" s="816"/>
      <c r="O28" s="785"/>
      <c r="Q28" s="783"/>
      <c r="R28" s="800" t="s">
        <v>2179</v>
      </c>
      <c r="S28" s="799"/>
      <c r="T28" s="799"/>
      <c r="U28" s="799"/>
      <c r="V28" s="799"/>
      <c r="W28" s="799"/>
      <c r="X28" s="799"/>
      <c r="Y28" s="799"/>
      <c r="Z28" s="817"/>
      <c r="AA28" s="814"/>
      <c r="AB28" s="814"/>
      <c r="AC28" s="815"/>
    </row>
    <row r="29" spans="2:29" ht="16.5" customHeight="1">
      <c r="B29" s="783"/>
      <c r="C29" s="787"/>
      <c r="D29" s="802" t="s">
        <v>2180</v>
      </c>
      <c r="E29" s="787"/>
      <c r="F29" s="787"/>
      <c r="G29" s="787"/>
      <c r="H29" s="787"/>
      <c r="I29" s="802" t="s">
        <v>2181</v>
      </c>
      <c r="J29" s="787"/>
      <c r="K29" s="802" t="s">
        <v>2182</v>
      </c>
      <c r="L29" s="787"/>
      <c r="M29" s="787"/>
      <c r="N29" s="787"/>
      <c r="O29" s="785"/>
      <c r="Q29" s="783"/>
      <c r="R29" s="800" t="s">
        <v>2183</v>
      </c>
      <c r="S29" s="799"/>
      <c r="T29" s="799"/>
      <c r="U29" s="799"/>
      <c r="V29" s="799"/>
      <c r="W29" s="799"/>
      <c r="X29" s="799"/>
      <c r="Y29" s="799"/>
      <c r="Z29" s="817"/>
      <c r="AA29" s="814"/>
      <c r="AB29" s="814"/>
      <c r="AC29" s="815"/>
    </row>
    <row r="30" spans="2:29" ht="16.5" customHeight="1">
      <c r="B30" s="783"/>
      <c r="C30" s="787"/>
      <c r="D30" s="802" t="s">
        <v>1845</v>
      </c>
      <c r="E30" s="787"/>
      <c r="F30" s="787"/>
      <c r="G30" s="787"/>
      <c r="H30" s="787"/>
      <c r="I30" s="802" t="s">
        <v>2181</v>
      </c>
      <c r="J30" s="787"/>
      <c r="K30" s="802" t="s">
        <v>2182</v>
      </c>
      <c r="L30" s="787"/>
      <c r="M30" s="787"/>
      <c r="N30" s="787"/>
      <c r="O30" s="785"/>
      <c r="Q30" s="783"/>
      <c r="AC30" s="818"/>
    </row>
    <row r="31" spans="2:29" ht="16.5" customHeight="1">
      <c r="B31" s="783"/>
      <c r="C31" s="787"/>
      <c r="D31" s="787"/>
      <c r="E31" s="787"/>
      <c r="F31" s="787"/>
      <c r="G31" s="787"/>
      <c r="H31" s="787"/>
      <c r="I31" s="787"/>
      <c r="J31" s="787"/>
      <c r="K31" s="787"/>
      <c r="L31" s="787"/>
      <c r="M31" s="787"/>
      <c r="N31" s="787"/>
      <c r="O31" s="785"/>
      <c r="Q31" s="783"/>
      <c r="R31" s="1938" t="s">
        <v>2184</v>
      </c>
      <c r="S31" s="1938"/>
      <c r="T31" s="1938"/>
      <c r="U31" s="1938"/>
      <c r="V31" s="1938"/>
      <c r="W31" s="1938"/>
      <c r="X31" s="1938"/>
      <c r="Y31" s="1938"/>
      <c r="Z31" s="1938"/>
      <c r="AA31" s="1938"/>
      <c r="AB31" s="1938"/>
      <c r="AC31" s="819"/>
    </row>
    <row r="32" spans="2:29">
      <c r="B32" s="783"/>
      <c r="C32" s="784"/>
      <c r="D32" s="1937" t="s">
        <v>2185</v>
      </c>
      <c r="E32" s="1937"/>
      <c r="F32" s="1937"/>
      <c r="G32" s="1937"/>
      <c r="H32" s="1937"/>
      <c r="I32" s="1937"/>
      <c r="J32" s="1937"/>
      <c r="K32" s="1937"/>
      <c r="L32" s="1937"/>
      <c r="M32" s="1937"/>
      <c r="N32" s="1937"/>
      <c r="O32" s="785"/>
      <c r="Q32" s="783"/>
      <c r="R32" s="820" t="s">
        <v>2186</v>
      </c>
      <c r="S32" s="821"/>
      <c r="T32" s="821"/>
      <c r="U32" s="821"/>
      <c r="V32" s="821"/>
      <c r="W32" s="821"/>
      <c r="X32" s="821"/>
      <c r="Y32" s="821"/>
      <c r="Z32" s="821"/>
      <c r="AA32" s="821"/>
      <c r="AB32" s="821"/>
      <c r="AC32" s="819"/>
    </row>
    <row r="33" spans="2:29" ht="44.25" customHeight="1">
      <c r="B33" s="783"/>
      <c r="C33" s="787"/>
      <c r="D33" s="1948" t="s">
        <v>2187</v>
      </c>
      <c r="E33" s="1948"/>
      <c r="F33" s="1948"/>
      <c r="G33" s="1948"/>
      <c r="H33" s="1948"/>
      <c r="I33" s="1948"/>
      <c r="J33" s="1948"/>
      <c r="K33" s="1948"/>
      <c r="L33" s="1948"/>
      <c r="M33" s="1948"/>
      <c r="N33" s="1948"/>
      <c r="O33" s="822"/>
      <c r="Q33" s="783"/>
      <c r="R33" s="1944" t="s">
        <v>2188</v>
      </c>
      <c r="S33" s="1944"/>
      <c r="T33" s="1944"/>
      <c r="U33" s="1944"/>
      <c r="V33" s="1944"/>
      <c r="W33" s="1944"/>
      <c r="X33" s="1944"/>
      <c r="Y33" s="1944"/>
      <c r="Z33" s="1944"/>
      <c r="AA33" s="1944"/>
      <c r="AB33" s="1944"/>
      <c r="AC33" s="819"/>
    </row>
    <row r="34" spans="2:29" ht="92.25" customHeight="1">
      <c r="B34" s="783"/>
      <c r="C34" s="787"/>
      <c r="D34" s="1943" t="s">
        <v>2189</v>
      </c>
      <c r="E34" s="1943"/>
      <c r="F34" s="1943"/>
      <c r="G34" s="1943"/>
      <c r="H34" s="1943"/>
      <c r="I34" s="1943"/>
      <c r="J34" s="1943"/>
      <c r="K34" s="1943"/>
      <c r="L34" s="1943"/>
      <c r="M34" s="1943"/>
      <c r="N34" s="1943"/>
      <c r="O34" s="815"/>
      <c r="Q34" s="783"/>
      <c r="R34" s="1944" t="s">
        <v>2190</v>
      </c>
      <c r="S34" s="1944"/>
      <c r="T34" s="1944"/>
      <c r="U34" s="1944"/>
      <c r="V34" s="1944"/>
      <c r="W34" s="1944"/>
      <c r="X34" s="1944"/>
      <c r="Y34" s="1944"/>
      <c r="Z34" s="1944"/>
      <c r="AA34" s="1944"/>
      <c r="AB34" s="1944"/>
      <c r="AC34" s="819"/>
    </row>
    <row r="35" spans="2:29" ht="16.5" customHeight="1">
      <c r="B35" s="783"/>
      <c r="C35" s="787"/>
      <c r="D35" s="791" t="s">
        <v>2191</v>
      </c>
      <c r="E35" s="799"/>
      <c r="F35" s="799"/>
      <c r="G35" s="799"/>
      <c r="H35" s="799"/>
      <c r="I35" s="799"/>
      <c r="J35" s="799"/>
      <c r="K35" s="799"/>
      <c r="L35" s="799"/>
      <c r="M35" s="799"/>
      <c r="N35" s="799"/>
      <c r="O35" s="823"/>
      <c r="Q35" s="783"/>
      <c r="R35" s="824" t="s">
        <v>2192</v>
      </c>
      <c r="S35" s="825"/>
      <c r="T35" s="825"/>
      <c r="U35" s="825"/>
      <c r="V35" s="825"/>
      <c r="W35" s="825"/>
      <c r="X35" s="825"/>
      <c r="Y35" s="825"/>
      <c r="Z35" s="825"/>
      <c r="AA35" s="825"/>
      <c r="AB35" s="825"/>
      <c r="AC35" s="826"/>
    </row>
    <row r="36" spans="2:29" ht="16.5" customHeight="1">
      <c r="B36" s="783"/>
      <c r="C36" s="787"/>
      <c r="D36" s="827" t="s">
        <v>2193</v>
      </c>
      <c r="E36" s="799"/>
      <c r="F36" s="799"/>
      <c r="G36" s="799"/>
      <c r="H36" s="799"/>
      <c r="I36" s="799"/>
      <c r="J36" s="799"/>
      <c r="K36" s="799"/>
      <c r="L36" s="799"/>
      <c r="M36" s="799"/>
      <c r="N36" s="799"/>
      <c r="O36" s="823"/>
      <c r="Q36" s="783"/>
      <c r="R36" s="824" t="s">
        <v>2194</v>
      </c>
      <c r="S36" s="825"/>
      <c r="T36" s="825"/>
      <c r="U36" s="825"/>
      <c r="V36" s="825"/>
      <c r="W36" s="825"/>
      <c r="X36" s="825"/>
      <c r="Y36" s="825"/>
      <c r="Z36" s="825"/>
      <c r="AA36" s="825"/>
      <c r="AB36" s="825"/>
      <c r="AC36" s="826"/>
    </row>
    <row r="37" spans="2:29" ht="17.25" customHeight="1">
      <c r="B37" s="783"/>
      <c r="C37" s="787"/>
      <c r="D37" s="798"/>
      <c r="E37" s="799"/>
      <c r="F37" s="799"/>
      <c r="G37" s="799"/>
      <c r="H37" s="799"/>
      <c r="I37" s="799"/>
      <c r="J37" s="799"/>
      <c r="K37" s="799"/>
      <c r="L37" s="799"/>
      <c r="M37" s="799"/>
      <c r="N37" s="799"/>
      <c r="O37" s="823"/>
      <c r="Q37" s="783"/>
      <c r="R37" s="824" t="s">
        <v>2195</v>
      </c>
      <c r="S37" s="825"/>
      <c r="T37" s="825"/>
      <c r="U37" s="825"/>
      <c r="V37" s="825"/>
      <c r="W37" s="825"/>
      <c r="X37" s="825"/>
      <c r="Y37" s="825"/>
      <c r="Z37" s="825"/>
      <c r="AA37" s="825"/>
      <c r="AB37" s="825"/>
      <c r="AC37" s="826"/>
    </row>
    <row r="38" spans="2:29" ht="16.5" customHeight="1">
      <c r="B38" s="783"/>
      <c r="C38" s="787"/>
      <c r="D38" s="827" t="s">
        <v>2196</v>
      </c>
      <c r="E38" s="827"/>
      <c r="F38" s="827"/>
      <c r="G38" s="827"/>
      <c r="H38" s="827"/>
      <c r="I38" s="814" t="s">
        <v>2181</v>
      </c>
      <c r="J38" s="787"/>
      <c r="K38" s="798" t="s">
        <v>2182</v>
      </c>
      <c r="L38" s="798"/>
      <c r="M38" s="799"/>
      <c r="N38" s="799"/>
      <c r="O38" s="785"/>
      <c r="Q38" s="783"/>
      <c r="R38" s="828" t="s">
        <v>2197</v>
      </c>
      <c r="AC38" s="826"/>
    </row>
    <row r="39" spans="2:29">
      <c r="B39" s="783"/>
      <c r="C39" s="787"/>
      <c r="D39" s="787"/>
      <c r="E39" s="787"/>
      <c r="F39" s="787"/>
      <c r="G39" s="787"/>
      <c r="H39" s="787"/>
      <c r="I39" s="787"/>
      <c r="J39" s="787"/>
      <c r="K39" s="787"/>
      <c r="L39" s="787"/>
      <c r="M39" s="787"/>
      <c r="N39" s="787"/>
      <c r="O39" s="785"/>
      <c r="Q39" s="783"/>
      <c r="S39" s="829"/>
      <c r="T39" s="829"/>
      <c r="U39" s="829"/>
      <c r="V39" s="829"/>
      <c r="W39" s="829"/>
      <c r="X39" s="829"/>
      <c r="Y39" s="829"/>
      <c r="Z39" s="829"/>
      <c r="AA39" s="829"/>
      <c r="AB39" s="829"/>
      <c r="AC39" s="830"/>
    </row>
    <row r="40" spans="2:29">
      <c r="B40" s="783"/>
      <c r="C40" s="831"/>
      <c r="D40" s="831"/>
      <c r="E40" s="831"/>
      <c r="F40" s="1945">
        <f ca="1">TODAY()</f>
        <v>45428</v>
      </c>
      <c r="G40" s="1945"/>
      <c r="H40" s="1945"/>
      <c r="I40" s="1945"/>
      <c r="J40" s="1945"/>
      <c r="K40" s="831"/>
      <c r="L40" s="831"/>
      <c r="M40" s="831"/>
      <c r="N40" s="831"/>
      <c r="O40" s="832"/>
      <c r="Q40" s="783"/>
      <c r="R40" s="829" t="s">
        <v>2198</v>
      </c>
      <c r="S40" s="833"/>
      <c r="T40" s="833"/>
      <c r="U40" s="833"/>
      <c r="V40" s="833"/>
      <c r="W40" s="833"/>
      <c r="X40" s="833"/>
      <c r="Y40" s="833"/>
      <c r="Z40" s="787"/>
      <c r="AA40" s="787"/>
      <c r="AB40" s="787"/>
      <c r="AC40" s="834"/>
    </row>
    <row r="41" spans="2:29">
      <c r="B41" s="783"/>
      <c r="C41" s="787"/>
      <c r="D41" s="787"/>
      <c r="E41" s="787"/>
      <c r="F41" s="787"/>
      <c r="G41" s="787"/>
      <c r="H41" s="787"/>
      <c r="I41" s="787"/>
      <c r="J41" s="787"/>
      <c r="K41" s="787"/>
      <c r="L41" s="787"/>
      <c r="M41" s="787"/>
      <c r="N41" s="787"/>
      <c r="O41" s="785"/>
      <c r="Q41" s="783"/>
      <c r="R41" s="1946">
        <f ca="1">TODAY()</f>
        <v>45428</v>
      </c>
      <c r="S41" s="1946"/>
      <c r="T41" s="1946"/>
      <c r="U41" s="1946"/>
      <c r="V41" s="1946"/>
      <c r="W41" s="1946"/>
      <c r="X41" s="1946"/>
      <c r="Y41" s="1946"/>
      <c r="Z41" s="1946"/>
      <c r="AA41" s="1946"/>
      <c r="AB41" s="1946"/>
      <c r="AC41" s="1947"/>
    </row>
    <row r="42" spans="2:29">
      <c r="B42" s="783"/>
      <c r="C42" s="787"/>
      <c r="D42" s="787"/>
      <c r="E42" s="787"/>
      <c r="F42" s="787"/>
      <c r="G42" s="787"/>
      <c r="H42" s="787"/>
      <c r="I42" s="787"/>
      <c r="J42" s="787"/>
      <c r="K42" s="787"/>
      <c r="L42" s="787"/>
      <c r="M42" s="787"/>
      <c r="N42" s="787"/>
      <c r="O42" s="785"/>
      <c r="Q42" s="783"/>
      <c r="S42" s="833"/>
      <c r="T42" s="835"/>
      <c r="U42" s="835"/>
      <c r="V42" s="835"/>
      <c r="W42" s="833"/>
      <c r="X42" s="833"/>
      <c r="Y42" s="833"/>
      <c r="Z42" s="833"/>
      <c r="AA42" s="833"/>
      <c r="AB42" s="833"/>
      <c r="AC42" s="785"/>
    </row>
    <row r="43" spans="2:29">
      <c r="B43" s="783"/>
      <c r="C43" s="787"/>
      <c r="D43" s="836"/>
      <c r="E43" s="787"/>
      <c r="F43" s="835"/>
      <c r="G43" s="835"/>
      <c r="H43" s="835" t="s">
        <v>2199</v>
      </c>
      <c r="I43" s="837" t="s">
        <v>2200</v>
      </c>
      <c r="J43" s="838"/>
      <c r="K43" s="838" t="s">
        <v>2201</v>
      </c>
      <c r="L43" s="838"/>
      <c r="M43" s="802" t="s">
        <v>2011</v>
      </c>
      <c r="N43" s="802"/>
      <c r="O43" s="785"/>
      <c r="Q43" s="783"/>
      <c r="R43" s="787" t="s">
        <v>2202</v>
      </c>
      <c r="S43" s="833"/>
      <c r="T43" s="833"/>
      <c r="U43" s="833"/>
      <c r="V43" s="833"/>
      <c r="W43" s="833"/>
      <c r="X43" s="833"/>
      <c r="Y43" s="833"/>
      <c r="Z43" s="787"/>
      <c r="AA43" s="787"/>
      <c r="AB43" s="787"/>
      <c r="AC43" s="834"/>
    </row>
    <row r="44" spans="2:29">
      <c r="B44" s="783"/>
      <c r="C44" s="787"/>
      <c r="D44" s="833"/>
      <c r="E44" s="833"/>
      <c r="F44" s="833"/>
      <c r="G44" s="833"/>
      <c r="H44" s="833"/>
      <c r="I44" s="833"/>
      <c r="J44" s="833"/>
      <c r="K44" s="833"/>
      <c r="L44" s="787"/>
      <c r="M44" s="833"/>
      <c r="N44" s="833"/>
      <c r="O44" s="785"/>
      <c r="Q44" s="783"/>
      <c r="R44" s="839" t="s">
        <v>2203</v>
      </c>
      <c r="S44" s="787"/>
      <c r="T44" s="816"/>
      <c r="U44" s="816"/>
      <c r="V44" s="816"/>
      <c r="W44" s="816"/>
      <c r="X44" s="787"/>
      <c r="Y44" s="787"/>
      <c r="Z44" s="787"/>
      <c r="AA44" s="787"/>
      <c r="AB44" s="787"/>
      <c r="AC44" s="785"/>
    </row>
    <row r="45" spans="2:29">
      <c r="B45" s="783"/>
      <c r="C45" s="787"/>
      <c r="D45" s="833"/>
      <c r="E45" s="833"/>
      <c r="F45" s="833"/>
      <c r="G45" s="833"/>
      <c r="H45" s="833"/>
      <c r="I45" s="833"/>
      <c r="J45" s="833"/>
      <c r="K45" s="833"/>
      <c r="L45" s="833"/>
      <c r="M45" s="833"/>
      <c r="N45" s="833"/>
      <c r="O45" s="785"/>
      <c r="Q45" s="783"/>
      <c r="R45" s="789" t="s">
        <v>2204</v>
      </c>
      <c r="S45" s="787"/>
      <c r="T45" s="787"/>
      <c r="U45" s="787"/>
      <c r="V45" s="787"/>
      <c r="W45" s="787"/>
      <c r="X45" s="787"/>
      <c r="Y45" s="787"/>
      <c r="Z45" s="787"/>
      <c r="AA45" s="787"/>
      <c r="AB45" s="787"/>
      <c r="AC45" s="785"/>
    </row>
    <row r="46" spans="2:29">
      <c r="B46" s="783"/>
      <c r="C46" s="787"/>
      <c r="D46" s="836"/>
      <c r="E46" s="833"/>
      <c r="F46" s="835"/>
      <c r="G46" s="835"/>
      <c r="H46" s="835"/>
      <c r="I46" s="833"/>
      <c r="J46" s="833"/>
      <c r="K46" s="833"/>
      <c r="L46" s="833"/>
      <c r="M46" s="787"/>
      <c r="N46" s="787"/>
      <c r="O46" s="785"/>
      <c r="Q46" s="783"/>
      <c r="R46" s="787" t="s">
        <v>2205</v>
      </c>
      <c r="S46" s="840"/>
      <c r="T46" s="787"/>
      <c r="U46" s="787"/>
      <c r="V46" s="787"/>
      <c r="W46" s="787"/>
      <c r="X46" s="787" t="s">
        <v>2206</v>
      </c>
      <c r="Y46" s="787"/>
      <c r="Z46" s="787"/>
      <c r="AA46" s="787"/>
      <c r="AB46" s="787"/>
      <c r="AC46" s="785"/>
    </row>
    <row r="47" spans="2:29" ht="11.25" customHeight="1">
      <c r="B47" s="841"/>
      <c r="C47" s="842"/>
      <c r="D47" s="843"/>
      <c r="E47" s="843"/>
      <c r="F47" s="843"/>
      <c r="G47" s="843"/>
      <c r="H47" s="843"/>
      <c r="I47" s="843"/>
      <c r="J47" s="843"/>
      <c r="K47" s="843"/>
      <c r="L47" s="843"/>
      <c r="M47" s="843"/>
      <c r="N47" s="843"/>
      <c r="O47" s="844"/>
      <c r="Q47" s="841"/>
      <c r="R47" s="843"/>
      <c r="S47" s="843"/>
      <c r="T47" s="843"/>
      <c r="U47" s="843"/>
      <c r="V47" s="843"/>
      <c r="W47" s="843"/>
      <c r="X47" s="843"/>
      <c r="Y47" s="843"/>
      <c r="Z47" s="843"/>
      <c r="AA47" s="843"/>
      <c r="AB47" s="843"/>
      <c r="AC47" s="844"/>
    </row>
    <row r="49" ht="15.75" customHeight="1"/>
    <row r="50" ht="15.75" customHeight="1"/>
    <row r="51" ht="15.75" customHeight="1"/>
  </sheetData>
  <mergeCells count="18">
    <mergeCell ref="D34:N34"/>
    <mergeCell ref="R34:AB34"/>
    <mergeCell ref="F40:J40"/>
    <mergeCell ref="R41:AC41"/>
    <mergeCell ref="D32:N32"/>
    <mergeCell ref="D33:N33"/>
    <mergeCell ref="R33:AB33"/>
    <mergeCell ref="B1:L1"/>
    <mergeCell ref="R13:AC13"/>
    <mergeCell ref="R15:AB15"/>
    <mergeCell ref="D21:N21"/>
    <mergeCell ref="R31:AB31"/>
    <mergeCell ref="B3:D3"/>
    <mergeCell ref="D5:N5"/>
    <mergeCell ref="R5:AB5"/>
    <mergeCell ref="D7:N7"/>
    <mergeCell ref="R7:AB7"/>
    <mergeCell ref="R12:AC12"/>
  </mergeCells>
  <phoneticPr fontId="14" type="noConversion"/>
  <printOptions horizontalCentered="1"/>
  <pageMargins left="0.25" right="0.25" top="0.75" bottom="0.75" header="0.3" footer="0.3"/>
  <pageSetup paperSize="9" scale="86" orientation="portrait" cellComments="atEnd" r:id="rId1"/>
  <drawing r:id="rId2"/>
  <legacyDrawing r:id="rId3"/>
  <mc:AlternateContent xmlns:mc="http://schemas.openxmlformats.org/markup-compatibility/2006">
    <mc:Choice Requires="x14">
      <controls>
        <mc:AlternateContent xmlns:mc="http://schemas.openxmlformats.org/markup-compatibility/2006">
          <mc:Choice Requires="x14">
            <control shapeId="913409" r:id="rId4" name="Check Box 1">
              <controlPr defaultSize="0" autoFill="0" autoLine="0" autoPict="0">
                <anchor moveWithCells="1">
                  <from>
                    <xdr:col>8</xdr:col>
                    <xdr:colOff>457200</xdr:colOff>
                    <xdr:row>27</xdr:row>
                    <xdr:rowOff>180975</xdr:rowOff>
                  </from>
                  <to>
                    <xdr:col>8</xdr:col>
                    <xdr:colOff>657225</xdr:colOff>
                    <xdr:row>29</xdr:row>
                    <xdr:rowOff>19050</xdr:rowOff>
                  </to>
                </anchor>
              </controlPr>
            </control>
          </mc:Choice>
        </mc:AlternateContent>
        <mc:AlternateContent xmlns:mc="http://schemas.openxmlformats.org/markup-compatibility/2006">
          <mc:Choice Requires="x14">
            <control shapeId="913410" r:id="rId5" name="Check Box 2">
              <controlPr defaultSize="0" autoFill="0" autoLine="0" autoPict="0">
                <anchor moveWithCells="1">
                  <from>
                    <xdr:col>8</xdr:col>
                    <xdr:colOff>457200</xdr:colOff>
                    <xdr:row>36</xdr:row>
                    <xdr:rowOff>200025</xdr:rowOff>
                  </from>
                  <to>
                    <xdr:col>8</xdr:col>
                    <xdr:colOff>657225</xdr:colOff>
                    <xdr:row>38</xdr:row>
                    <xdr:rowOff>19050</xdr:rowOff>
                  </to>
                </anchor>
              </controlPr>
            </control>
          </mc:Choice>
        </mc:AlternateContent>
        <mc:AlternateContent xmlns:mc="http://schemas.openxmlformats.org/markup-compatibility/2006">
          <mc:Choice Requires="x14">
            <control shapeId="913411" r:id="rId6" name="Check Box 3">
              <controlPr defaultSize="0" autoFill="0" autoLine="0" autoPict="0">
                <anchor moveWithCells="1">
                  <from>
                    <xdr:col>8</xdr:col>
                    <xdr:colOff>457200</xdr:colOff>
                    <xdr:row>28</xdr:row>
                    <xdr:rowOff>190500</xdr:rowOff>
                  </from>
                  <to>
                    <xdr:col>8</xdr:col>
                    <xdr:colOff>657225</xdr:colOff>
                    <xdr:row>30</xdr:row>
                    <xdr:rowOff>38100</xdr:rowOff>
                  </to>
                </anchor>
              </controlPr>
            </control>
          </mc:Choice>
        </mc:AlternateContent>
        <mc:AlternateContent xmlns:mc="http://schemas.openxmlformats.org/markup-compatibility/2006">
          <mc:Choice Requires="x14">
            <control shapeId="913412" r:id="rId7" name="Check Box 4">
              <controlPr defaultSize="0" autoFill="0" autoLine="0" autoPict="0">
                <anchor moveWithCells="1">
                  <from>
                    <xdr:col>11</xdr:col>
                    <xdr:colOff>190500</xdr:colOff>
                    <xdr:row>27</xdr:row>
                    <xdr:rowOff>190500</xdr:rowOff>
                  </from>
                  <to>
                    <xdr:col>11</xdr:col>
                    <xdr:colOff>390525</xdr:colOff>
                    <xdr:row>29</xdr:row>
                    <xdr:rowOff>38100</xdr:rowOff>
                  </to>
                </anchor>
              </controlPr>
            </control>
          </mc:Choice>
        </mc:AlternateContent>
        <mc:AlternateContent xmlns:mc="http://schemas.openxmlformats.org/markup-compatibility/2006">
          <mc:Choice Requires="x14">
            <control shapeId="913413" r:id="rId8" name="Check Box 5">
              <controlPr defaultSize="0" autoFill="0" autoLine="0" autoPict="0">
                <anchor moveWithCells="1">
                  <from>
                    <xdr:col>11</xdr:col>
                    <xdr:colOff>190500</xdr:colOff>
                    <xdr:row>28</xdr:row>
                    <xdr:rowOff>180975</xdr:rowOff>
                  </from>
                  <to>
                    <xdr:col>11</xdr:col>
                    <xdr:colOff>390525</xdr:colOff>
                    <xdr:row>30</xdr:row>
                    <xdr:rowOff>19050</xdr:rowOff>
                  </to>
                </anchor>
              </controlPr>
            </control>
          </mc:Choice>
        </mc:AlternateContent>
        <mc:AlternateContent xmlns:mc="http://schemas.openxmlformats.org/markup-compatibility/2006">
          <mc:Choice Requires="x14">
            <control shapeId="913414" r:id="rId9" name="Check Box 6">
              <controlPr defaultSize="0" autoFill="0" autoLine="0" autoPict="0">
                <anchor moveWithCells="1">
                  <from>
                    <xdr:col>11</xdr:col>
                    <xdr:colOff>180975</xdr:colOff>
                    <xdr:row>36</xdr:row>
                    <xdr:rowOff>190500</xdr:rowOff>
                  </from>
                  <to>
                    <xdr:col>11</xdr:col>
                    <xdr:colOff>381000</xdr:colOff>
                    <xdr:row>38</xdr:row>
                    <xdr:rowOff>9525</xdr:rowOff>
                  </to>
                </anchor>
              </controlPr>
            </control>
          </mc:Choice>
        </mc:AlternateContent>
        <mc:AlternateContent xmlns:mc="http://schemas.openxmlformats.org/markup-compatibility/2006">
          <mc:Choice Requires="x14">
            <control shapeId="913415" r:id="rId10" name="Check Box 7">
              <controlPr defaultSize="0" autoFill="0" autoLine="0" autoPict="0">
                <anchor moveWithCells="1">
                  <from>
                    <xdr:col>25</xdr:col>
                    <xdr:colOff>676275</xdr:colOff>
                    <xdr:row>27</xdr:row>
                    <xdr:rowOff>19050</xdr:rowOff>
                  </from>
                  <to>
                    <xdr:col>26</xdr:col>
                    <xdr:colOff>114300</xdr:colOff>
                    <xdr:row>27</xdr:row>
                    <xdr:rowOff>190500</xdr:rowOff>
                  </to>
                </anchor>
              </controlPr>
            </control>
          </mc:Choice>
        </mc:AlternateContent>
        <mc:AlternateContent xmlns:mc="http://schemas.openxmlformats.org/markup-compatibility/2006">
          <mc:Choice Requires="x14">
            <control shapeId="913416" r:id="rId11" name="Check Box 8">
              <controlPr defaultSize="0" autoFill="0" autoLine="0" autoPict="0">
                <anchor moveWithCells="1">
                  <from>
                    <xdr:col>24</xdr:col>
                    <xdr:colOff>609600</xdr:colOff>
                    <xdr:row>28</xdr:row>
                    <xdr:rowOff>9525</xdr:rowOff>
                  </from>
                  <to>
                    <xdr:col>25</xdr:col>
                    <xdr:colOff>142875</xdr:colOff>
                    <xdr:row>28</xdr:row>
                    <xdr:rowOff>200025</xdr:rowOff>
                  </to>
                </anchor>
              </controlPr>
            </control>
          </mc:Choice>
        </mc:AlternateContent>
        <mc:AlternateContent xmlns:mc="http://schemas.openxmlformats.org/markup-compatibility/2006">
          <mc:Choice Requires="x14">
            <control shapeId="913417" r:id="rId12" name="Check Box 9">
              <controlPr defaultSize="0" autoFill="0" autoLine="0" autoPict="0">
                <anchor moveWithCells="1">
                  <from>
                    <xdr:col>25</xdr:col>
                    <xdr:colOff>676275</xdr:colOff>
                    <xdr:row>28</xdr:row>
                    <xdr:rowOff>9525</xdr:rowOff>
                  </from>
                  <to>
                    <xdr:col>26</xdr:col>
                    <xdr:colOff>142875</xdr:colOff>
                    <xdr:row>28</xdr:row>
                    <xdr:rowOff>200025</xdr:rowOff>
                  </to>
                </anchor>
              </controlPr>
            </control>
          </mc:Choice>
        </mc:AlternateContent>
        <mc:AlternateContent xmlns:mc="http://schemas.openxmlformats.org/markup-compatibility/2006">
          <mc:Choice Requires="x14">
            <control shapeId="913418" r:id="rId13" name="Button 10">
              <controlPr defaultSize="0" print="0" autoFill="0" autoPict="0" macro="[6]!보안서약서수정1">
                <anchor moveWithCells="1" sizeWithCells="1">
                  <from>
                    <xdr:col>6</xdr:col>
                    <xdr:colOff>9525</xdr:colOff>
                    <xdr:row>48</xdr:row>
                    <xdr:rowOff>9525</xdr:rowOff>
                  </from>
                  <to>
                    <xdr:col>9</xdr:col>
                    <xdr:colOff>476250</xdr:colOff>
                    <xdr:row>49</xdr:row>
                    <xdr:rowOff>171450</xdr:rowOff>
                  </to>
                </anchor>
              </controlPr>
            </control>
          </mc:Choice>
        </mc:AlternateContent>
        <mc:AlternateContent xmlns:mc="http://schemas.openxmlformats.org/markup-compatibility/2006">
          <mc:Choice Requires="x14">
            <control shapeId="913419" r:id="rId14" name="Button 11">
              <controlPr defaultSize="0" print="0" autoFill="0" autoPict="0" macro="[6]!보안서약서영문수정본">
                <anchor moveWithCells="1" sizeWithCells="1">
                  <from>
                    <xdr:col>21</xdr:col>
                    <xdr:colOff>9525</xdr:colOff>
                    <xdr:row>48</xdr:row>
                    <xdr:rowOff>19050</xdr:rowOff>
                  </from>
                  <to>
                    <xdr:col>24</xdr:col>
                    <xdr:colOff>476250</xdr:colOff>
                    <xdr:row>49</xdr:row>
                    <xdr:rowOff>180975</xdr:rowOff>
                  </to>
                </anchor>
              </controlPr>
            </control>
          </mc:Choice>
        </mc:AlternateContent>
        <mc:AlternateContent xmlns:mc="http://schemas.openxmlformats.org/markup-compatibility/2006">
          <mc:Choice Requires="x14">
            <control shapeId="913420" r:id="rId15" name="Check Box 12">
              <controlPr defaultSize="0" autoFill="0" autoLine="0" autoPict="0">
                <anchor moveWithCells="1">
                  <from>
                    <xdr:col>24</xdr:col>
                    <xdr:colOff>590550</xdr:colOff>
                    <xdr:row>27</xdr:row>
                    <xdr:rowOff>9525</xdr:rowOff>
                  </from>
                  <to>
                    <xdr:col>25</xdr:col>
                    <xdr:colOff>123825</xdr:colOff>
                    <xdr:row>27</xdr:row>
                    <xdr:rowOff>200025</xdr:rowOff>
                  </to>
                </anchor>
              </controlPr>
            </control>
          </mc:Choice>
        </mc:AlternateContent>
        <mc:AlternateContent xmlns:mc="http://schemas.openxmlformats.org/markup-compatibility/2006">
          <mc:Choice Requires="x14">
            <control shapeId="913421" r:id="rId16" name="Check Box 13">
              <controlPr defaultSize="0" autoFill="0" autoLine="0" autoPict="0">
                <anchor moveWithCells="1">
                  <from>
                    <xdr:col>24</xdr:col>
                    <xdr:colOff>504825</xdr:colOff>
                    <xdr:row>39</xdr:row>
                    <xdr:rowOff>0</xdr:rowOff>
                  </from>
                  <to>
                    <xdr:col>24</xdr:col>
                    <xdr:colOff>733425</xdr:colOff>
                    <xdr:row>39</xdr:row>
                    <xdr:rowOff>190500</xdr:rowOff>
                  </to>
                </anchor>
              </controlPr>
            </control>
          </mc:Choice>
        </mc:AlternateContent>
        <mc:AlternateContent xmlns:mc="http://schemas.openxmlformats.org/markup-compatibility/2006">
          <mc:Choice Requires="x14">
            <control shapeId="913422" r:id="rId17" name="Check Box 14">
              <controlPr defaultSize="0" autoFill="0" autoLine="0" autoPict="0">
                <anchor moveWithCells="1">
                  <from>
                    <xdr:col>25</xdr:col>
                    <xdr:colOff>628650</xdr:colOff>
                    <xdr:row>39</xdr:row>
                    <xdr:rowOff>0</xdr:rowOff>
                  </from>
                  <to>
                    <xdr:col>26</xdr:col>
                    <xdr:colOff>180975</xdr:colOff>
                    <xdr:row>39</xdr:row>
                    <xdr:rowOff>190500</xdr:rowOff>
                  </to>
                </anchor>
              </controlPr>
            </control>
          </mc:Choice>
        </mc:AlternateContent>
        <mc:AlternateContent xmlns:mc="http://schemas.openxmlformats.org/markup-compatibility/2006">
          <mc:Choice Requires="x14">
            <control shapeId="913423" r:id="rId18" name="Check Box 15">
              <controlPr defaultSize="0" autoFill="0" autoLine="0" autoPict="0">
                <anchor moveWithCells="1">
                  <from>
                    <xdr:col>8</xdr:col>
                    <xdr:colOff>457200</xdr:colOff>
                    <xdr:row>27</xdr:row>
                    <xdr:rowOff>180975</xdr:rowOff>
                  </from>
                  <to>
                    <xdr:col>8</xdr:col>
                    <xdr:colOff>657225</xdr:colOff>
                    <xdr:row>29</xdr:row>
                    <xdr:rowOff>19050</xdr:rowOff>
                  </to>
                </anchor>
              </controlPr>
            </control>
          </mc:Choice>
        </mc:AlternateContent>
        <mc:AlternateContent xmlns:mc="http://schemas.openxmlformats.org/markup-compatibility/2006">
          <mc:Choice Requires="x14">
            <control shapeId="913424" r:id="rId19" name="Check Box 16">
              <controlPr defaultSize="0" autoFill="0" autoLine="0" autoPict="0">
                <anchor moveWithCells="1">
                  <from>
                    <xdr:col>8</xdr:col>
                    <xdr:colOff>457200</xdr:colOff>
                    <xdr:row>36</xdr:row>
                    <xdr:rowOff>200025</xdr:rowOff>
                  </from>
                  <to>
                    <xdr:col>8</xdr:col>
                    <xdr:colOff>657225</xdr:colOff>
                    <xdr:row>38</xdr:row>
                    <xdr:rowOff>19050</xdr:rowOff>
                  </to>
                </anchor>
              </controlPr>
            </control>
          </mc:Choice>
        </mc:AlternateContent>
        <mc:AlternateContent xmlns:mc="http://schemas.openxmlformats.org/markup-compatibility/2006">
          <mc:Choice Requires="x14">
            <control shapeId="913425" r:id="rId20" name="Check Box 17">
              <controlPr defaultSize="0" autoFill="0" autoLine="0" autoPict="0">
                <anchor moveWithCells="1">
                  <from>
                    <xdr:col>8</xdr:col>
                    <xdr:colOff>457200</xdr:colOff>
                    <xdr:row>28</xdr:row>
                    <xdr:rowOff>190500</xdr:rowOff>
                  </from>
                  <to>
                    <xdr:col>8</xdr:col>
                    <xdr:colOff>657225</xdr:colOff>
                    <xdr:row>30</xdr:row>
                    <xdr:rowOff>38100</xdr:rowOff>
                  </to>
                </anchor>
              </controlPr>
            </control>
          </mc:Choice>
        </mc:AlternateContent>
        <mc:AlternateContent xmlns:mc="http://schemas.openxmlformats.org/markup-compatibility/2006">
          <mc:Choice Requires="x14">
            <control shapeId="913426" r:id="rId21" name="Check Box 18">
              <controlPr defaultSize="0" autoFill="0" autoLine="0" autoPict="0">
                <anchor moveWithCells="1">
                  <from>
                    <xdr:col>11</xdr:col>
                    <xdr:colOff>190500</xdr:colOff>
                    <xdr:row>27</xdr:row>
                    <xdr:rowOff>190500</xdr:rowOff>
                  </from>
                  <to>
                    <xdr:col>11</xdr:col>
                    <xdr:colOff>390525</xdr:colOff>
                    <xdr:row>29</xdr:row>
                    <xdr:rowOff>38100</xdr:rowOff>
                  </to>
                </anchor>
              </controlPr>
            </control>
          </mc:Choice>
        </mc:AlternateContent>
        <mc:AlternateContent xmlns:mc="http://schemas.openxmlformats.org/markup-compatibility/2006">
          <mc:Choice Requires="x14">
            <control shapeId="913427" r:id="rId22" name="Check Box 19">
              <controlPr defaultSize="0" autoFill="0" autoLine="0" autoPict="0">
                <anchor moveWithCells="1">
                  <from>
                    <xdr:col>11</xdr:col>
                    <xdr:colOff>190500</xdr:colOff>
                    <xdr:row>28</xdr:row>
                    <xdr:rowOff>180975</xdr:rowOff>
                  </from>
                  <to>
                    <xdr:col>11</xdr:col>
                    <xdr:colOff>390525</xdr:colOff>
                    <xdr:row>30</xdr:row>
                    <xdr:rowOff>19050</xdr:rowOff>
                  </to>
                </anchor>
              </controlPr>
            </control>
          </mc:Choice>
        </mc:AlternateContent>
        <mc:AlternateContent xmlns:mc="http://schemas.openxmlformats.org/markup-compatibility/2006">
          <mc:Choice Requires="x14">
            <control shapeId="913428" r:id="rId23" name="Check Box 20">
              <controlPr defaultSize="0" autoFill="0" autoLine="0" autoPict="0">
                <anchor moveWithCells="1">
                  <from>
                    <xdr:col>11</xdr:col>
                    <xdr:colOff>180975</xdr:colOff>
                    <xdr:row>36</xdr:row>
                    <xdr:rowOff>190500</xdr:rowOff>
                  </from>
                  <to>
                    <xdr:col>11</xdr:col>
                    <xdr:colOff>381000</xdr:colOff>
                    <xdr:row>38</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91"/>
  <sheetViews>
    <sheetView showGridLines="0" zoomScaleNormal="100" workbookViewId="0">
      <selection activeCell="B6" sqref="B6:C6"/>
    </sheetView>
  </sheetViews>
  <sheetFormatPr defaultRowHeight="16.5"/>
  <cols>
    <col min="1" max="1" width="1.109375" style="497" customWidth="1"/>
    <col min="2" max="2" width="11.33203125" style="485" customWidth="1"/>
    <col min="3" max="3" width="9.88671875" style="485" bestFit="1" customWidth="1"/>
    <col min="4" max="5" width="8.88671875" style="485"/>
    <col min="6" max="6" width="9.88671875" style="485" bestFit="1" customWidth="1"/>
    <col min="7" max="7" width="13.44140625" style="485" bestFit="1" customWidth="1"/>
    <col min="8" max="8" width="8.88671875" style="485"/>
    <col min="9" max="11" width="8.88671875" style="485" customWidth="1"/>
    <col min="12" max="12" width="9.6640625" style="485" customWidth="1"/>
    <col min="13" max="16384" width="8.88671875" style="485"/>
  </cols>
  <sheetData>
    <row r="1" spans="1:12" s="486" customFormat="1" ht="26.45" customHeight="1">
      <c r="A1" s="497"/>
      <c r="B1" s="1934" t="s">
        <v>1671</v>
      </c>
      <c r="C1" s="1934"/>
      <c r="D1" s="1934"/>
      <c r="E1" s="1934"/>
      <c r="F1" s="1934"/>
      <c r="G1" s="1934"/>
      <c r="H1" s="1934"/>
      <c r="I1" s="1934"/>
      <c r="J1" s="1934"/>
      <c r="K1" s="1934"/>
      <c r="L1" s="1934"/>
    </row>
    <row r="2" spans="1:12" s="486" customFormat="1" ht="17.25">
      <c r="A2" s="499"/>
      <c r="B2" s="561"/>
      <c r="C2" s="561"/>
      <c r="D2" s="561"/>
      <c r="E2" s="561"/>
      <c r="F2" s="561"/>
      <c r="G2" s="561"/>
      <c r="H2" s="561"/>
      <c r="I2" s="561"/>
    </row>
    <row r="3" spans="1:12" s="486" customFormat="1" ht="33.75">
      <c r="A3" s="499"/>
      <c r="B3" s="1968" t="s">
        <v>1672</v>
      </c>
      <c r="C3" s="1968"/>
      <c r="D3" s="1968"/>
      <c r="E3" s="1968"/>
      <c r="F3" s="1968"/>
      <c r="G3" s="1968"/>
      <c r="H3" s="1968"/>
      <c r="I3" s="1968"/>
      <c r="J3" s="1968"/>
      <c r="K3" s="1968"/>
      <c r="L3" s="1968"/>
    </row>
    <row r="4" spans="1:12" s="486" customFormat="1" ht="33.75">
      <c r="A4" s="497"/>
      <c r="B4" s="562"/>
      <c r="C4" s="562"/>
      <c r="D4" s="562"/>
      <c r="E4" s="562"/>
      <c r="F4" s="562"/>
      <c r="G4" s="562"/>
      <c r="H4" s="562"/>
      <c r="I4" s="562"/>
      <c r="J4" s="562"/>
      <c r="K4" s="562"/>
      <c r="L4" s="562"/>
    </row>
    <row r="5" spans="1:12" s="486" customFormat="1">
      <c r="A5" s="497"/>
      <c r="B5" s="1969" t="s">
        <v>1499</v>
      </c>
      <c r="C5" s="1969"/>
      <c r="D5" s="1969"/>
      <c r="E5" s="1969"/>
      <c r="F5" s="1969"/>
      <c r="G5" s="1969"/>
      <c r="H5" s="1969"/>
      <c r="I5" s="1969"/>
      <c r="J5" s="1969"/>
      <c r="K5" s="1969"/>
      <c r="L5" s="1969"/>
    </row>
    <row r="6" spans="1:12" s="486" customFormat="1" ht="26.45" customHeight="1">
      <c r="A6" s="497"/>
      <c r="B6" s="1962" t="s">
        <v>1498</v>
      </c>
      <c r="C6" s="1962"/>
      <c r="D6" s="1963"/>
      <c r="E6" s="1963"/>
      <c r="F6" s="1963"/>
      <c r="G6" s="1962" t="s">
        <v>1497</v>
      </c>
      <c r="H6" s="1962"/>
      <c r="I6" s="1963"/>
      <c r="J6" s="1963"/>
      <c r="K6" s="1963"/>
      <c r="L6" s="1963"/>
    </row>
    <row r="7" spans="1:12" s="486" customFormat="1" ht="26.45" customHeight="1">
      <c r="A7" s="497"/>
      <c r="B7" s="1962" t="s">
        <v>2702</v>
      </c>
      <c r="C7" s="1962"/>
      <c r="D7" s="1953" t="s">
        <v>1496</v>
      </c>
      <c r="E7" s="1953"/>
      <c r="F7" s="1953"/>
      <c r="G7" s="1962" t="s">
        <v>2703</v>
      </c>
      <c r="H7" s="1962"/>
      <c r="I7" s="1963"/>
      <c r="J7" s="1963"/>
      <c r="K7" s="1963"/>
      <c r="L7" s="1963"/>
    </row>
    <row r="8" spans="1:12" s="486" customFormat="1" ht="26.45" customHeight="1">
      <c r="A8" s="497"/>
      <c r="B8" s="1962" t="s">
        <v>1495</v>
      </c>
      <c r="C8" s="1962"/>
      <c r="D8" s="1967"/>
      <c r="E8" s="1967"/>
      <c r="F8" s="1967"/>
      <c r="G8" s="1967"/>
      <c r="H8" s="1967"/>
      <c r="I8" s="1967"/>
      <c r="J8" s="1967"/>
      <c r="K8" s="1967"/>
      <c r="L8" s="1967"/>
    </row>
    <row r="9" spans="1:12" s="486" customFormat="1" ht="26.45" customHeight="1">
      <c r="A9" s="497"/>
      <c r="B9" s="1962" t="s">
        <v>1494</v>
      </c>
      <c r="C9" s="1962"/>
      <c r="D9" s="1963"/>
      <c r="E9" s="1963"/>
      <c r="F9" s="1963"/>
      <c r="G9" s="1962" t="s">
        <v>1493</v>
      </c>
      <c r="H9" s="1962"/>
      <c r="I9" s="1964"/>
      <c r="J9" s="1964"/>
      <c r="K9" s="1964"/>
      <c r="L9" s="1964"/>
    </row>
    <row r="10" spans="1:12">
      <c r="B10" s="486"/>
      <c r="C10" s="486"/>
      <c r="D10" s="486"/>
      <c r="E10" s="486"/>
      <c r="F10" s="486"/>
      <c r="G10" s="486"/>
      <c r="H10" s="486"/>
      <c r="I10" s="486"/>
      <c r="J10" s="486"/>
      <c r="K10" s="486"/>
      <c r="L10" s="486"/>
    </row>
    <row r="11" spans="1:12">
      <c r="A11" s="500"/>
      <c r="B11" s="1965" t="s">
        <v>1492</v>
      </c>
      <c r="C11" s="1965"/>
      <c r="D11" s="1965"/>
      <c r="E11" s="1965"/>
      <c r="F11" s="1965"/>
      <c r="G11" s="1965"/>
      <c r="H11" s="1965"/>
      <c r="I11" s="1965"/>
      <c r="J11" s="1965"/>
      <c r="K11" s="1965"/>
      <c r="L11" s="1965"/>
    </row>
    <row r="12" spans="1:12" ht="27" customHeight="1">
      <c r="B12" s="1962" t="s">
        <v>1461</v>
      </c>
      <c r="C12" s="1962" t="s">
        <v>1491</v>
      </c>
      <c r="D12" s="1962" t="s">
        <v>1490</v>
      </c>
      <c r="E12" s="1962" t="s">
        <v>1489</v>
      </c>
      <c r="F12" s="1962" t="s">
        <v>1488</v>
      </c>
      <c r="G12" s="1962" t="s">
        <v>1673</v>
      </c>
      <c r="H12" s="1966" t="s">
        <v>1674</v>
      </c>
      <c r="I12" s="1962" t="s">
        <v>1675</v>
      </c>
      <c r="J12" s="1962" t="s">
        <v>1487</v>
      </c>
      <c r="K12" s="1962" t="s">
        <v>1486</v>
      </c>
      <c r="L12" s="1962" t="s">
        <v>1485</v>
      </c>
    </row>
    <row r="13" spans="1:12">
      <c r="B13" s="1962"/>
      <c r="C13" s="1962"/>
      <c r="D13" s="1962"/>
      <c r="E13" s="1962"/>
      <c r="F13" s="1962"/>
      <c r="G13" s="1962"/>
      <c r="H13" s="1966"/>
      <c r="I13" s="1962"/>
      <c r="J13" s="1962"/>
      <c r="K13" s="1962"/>
      <c r="L13" s="1962"/>
    </row>
    <row r="14" spans="1:12">
      <c r="B14" s="1953"/>
      <c r="C14" s="1954"/>
      <c r="D14" s="1953"/>
      <c r="E14" s="1953"/>
      <c r="F14" s="563"/>
      <c r="G14" s="1953" t="s">
        <v>1484</v>
      </c>
      <c r="H14" s="1955"/>
      <c r="I14" s="1956"/>
      <c r="J14" s="1956"/>
      <c r="K14" s="1957"/>
      <c r="L14" s="1959"/>
    </row>
    <row r="15" spans="1:12">
      <c r="B15" s="1953"/>
      <c r="C15" s="1954"/>
      <c r="D15" s="1953"/>
      <c r="E15" s="1953"/>
      <c r="F15" s="564" t="s">
        <v>1483</v>
      </c>
      <c r="G15" s="1953"/>
      <c r="H15" s="1955"/>
      <c r="I15" s="1956"/>
      <c r="J15" s="1956"/>
      <c r="K15" s="1958"/>
      <c r="L15" s="1959"/>
    </row>
    <row r="16" spans="1:12" ht="15.75" customHeight="1">
      <c r="B16" s="1953"/>
      <c r="C16" s="1954"/>
      <c r="D16" s="1953"/>
      <c r="E16" s="1953"/>
      <c r="F16" s="565"/>
      <c r="G16" s="1953"/>
      <c r="H16" s="1955"/>
      <c r="I16" s="1956"/>
      <c r="J16" s="1956"/>
      <c r="K16" s="1958"/>
      <c r="L16" s="1959"/>
    </row>
    <row r="17" spans="2:12">
      <c r="B17" s="486"/>
      <c r="C17" s="486"/>
      <c r="D17" s="486"/>
      <c r="E17" s="486"/>
      <c r="F17" s="486"/>
      <c r="G17" s="486"/>
      <c r="H17" s="486"/>
      <c r="I17" s="486"/>
      <c r="J17" s="486"/>
      <c r="K17" s="486"/>
      <c r="L17" s="486"/>
    </row>
    <row r="18" spans="2:12" ht="17.45" customHeight="1">
      <c r="B18" s="1960" t="s">
        <v>1482</v>
      </c>
      <c r="C18" s="1961"/>
      <c r="D18" s="1961"/>
      <c r="E18" s="1961"/>
      <c r="F18" s="1961"/>
      <c r="G18" s="1961"/>
      <c r="H18" s="1961"/>
      <c r="I18" s="1961"/>
      <c r="J18" s="1961"/>
      <c r="K18" s="1961"/>
      <c r="L18" s="1961"/>
    </row>
    <row r="19" spans="2:12" ht="17.25" customHeight="1">
      <c r="B19" s="1961"/>
      <c r="C19" s="1961"/>
      <c r="D19" s="1961"/>
      <c r="E19" s="1961"/>
      <c r="F19" s="1961"/>
      <c r="G19" s="1961"/>
      <c r="H19" s="1961"/>
      <c r="I19" s="1961"/>
      <c r="J19" s="1961"/>
      <c r="K19" s="1961"/>
      <c r="L19" s="1961"/>
    </row>
    <row r="20" spans="2:12" ht="17.45" customHeight="1">
      <c r="B20" s="1961"/>
      <c r="C20" s="1961"/>
      <c r="D20" s="1961"/>
      <c r="E20" s="1961"/>
      <c r="F20" s="1961"/>
      <c r="G20" s="1961"/>
      <c r="H20" s="1961"/>
      <c r="I20" s="1961"/>
      <c r="J20" s="1961"/>
      <c r="K20" s="1961"/>
      <c r="L20" s="1961"/>
    </row>
    <row r="21" spans="2:12" ht="17.45" customHeight="1">
      <c r="B21" s="1961"/>
      <c r="C21" s="1961"/>
      <c r="D21" s="1961"/>
      <c r="E21" s="1961"/>
      <c r="F21" s="1961"/>
      <c r="G21" s="1961"/>
      <c r="H21" s="1961"/>
      <c r="I21" s="1961"/>
      <c r="J21" s="1961"/>
      <c r="K21" s="1961"/>
      <c r="L21" s="1961"/>
    </row>
    <row r="22" spans="2:12">
      <c r="B22" s="1961"/>
      <c r="C22" s="1961"/>
      <c r="D22" s="1961"/>
      <c r="E22" s="1961"/>
      <c r="F22" s="1961"/>
      <c r="G22" s="1961"/>
      <c r="H22" s="1961"/>
      <c r="I22" s="1961"/>
      <c r="J22" s="1961"/>
      <c r="K22" s="1961"/>
      <c r="L22" s="1961"/>
    </row>
    <row r="23" spans="2:12">
      <c r="B23" s="1961"/>
      <c r="C23" s="1961"/>
      <c r="D23" s="1961"/>
      <c r="E23" s="1961"/>
      <c r="F23" s="1961"/>
      <c r="G23" s="1961"/>
      <c r="H23" s="1961"/>
      <c r="I23" s="1961"/>
      <c r="J23" s="1961"/>
      <c r="K23" s="1961"/>
      <c r="L23" s="1961"/>
    </row>
    <row r="24" spans="2:12">
      <c r="B24" s="1961"/>
      <c r="C24" s="1961"/>
      <c r="D24" s="1961"/>
      <c r="E24" s="1961"/>
      <c r="F24" s="1961"/>
      <c r="G24" s="1961"/>
      <c r="H24" s="1961"/>
      <c r="I24" s="1961"/>
      <c r="J24" s="1961"/>
      <c r="K24" s="1961"/>
      <c r="L24" s="1961"/>
    </row>
    <row r="25" spans="2:12">
      <c r="B25" s="486"/>
      <c r="C25" s="486"/>
      <c r="D25" s="486"/>
      <c r="E25" s="486"/>
      <c r="F25" s="486"/>
      <c r="G25" s="486"/>
      <c r="H25" s="486"/>
      <c r="I25" s="486"/>
      <c r="J25" s="486"/>
      <c r="K25" s="486"/>
      <c r="L25" s="486"/>
    </row>
    <row r="26" spans="2:12" ht="17.25">
      <c r="B26" s="1952">
        <f ca="1">TODAY()</f>
        <v>45428</v>
      </c>
      <c r="C26" s="1952"/>
      <c r="D26" s="1952"/>
      <c r="E26" s="1952"/>
      <c r="F26" s="1952"/>
      <c r="G26" s="1952"/>
      <c r="H26" s="1952"/>
      <c r="I26" s="1952"/>
      <c r="J26" s="1952"/>
      <c r="K26" s="1952"/>
      <c r="L26" s="1952"/>
    </row>
    <row r="27" spans="2:12">
      <c r="B27" s="486"/>
      <c r="C27" s="486"/>
      <c r="D27" s="486"/>
      <c r="E27" s="486"/>
      <c r="F27" s="486"/>
      <c r="G27" s="486"/>
      <c r="H27" s="486"/>
      <c r="I27" s="486"/>
      <c r="J27" s="486"/>
      <c r="K27" s="486"/>
      <c r="L27" s="486"/>
    </row>
    <row r="28" spans="2:12" ht="20.25">
      <c r="B28" s="1949"/>
      <c r="C28" s="1949"/>
      <c r="D28" s="1949" t="s">
        <v>1676</v>
      </c>
      <c r="E28" s="1949"/>
      <c r="F28" s="1950">
        <f>D14</f>
        <v>0</v>
      </c>
      <c r="G28" s="1950"/>
      <c r="H28" s="1950"/>
      <c r="I28" s="1949" t="s">
        <v>1677</v>
      </c>
      <c r="J28" s="1949"/>
      <c r="K28" s="486" t="s">
        <v>1481</v>
      </c>
      <c r="L28" s="486"/>
    </row>
    <row r="29" spans="2:12">
      <c r="B29" s="486"/>
      <c r="C29" s="486"/>
      <c r="D29" s="486"/>
      <c r="E29" s="486"/>
      <c r="F29" s="486"/>
      <c r="G29" s="486"/>
      <c r="H29" s="486"/>
      <c r="I29" s="486"/>
      <c r="J29" s="486"/>
      <c r="K29" s="486"/>
      <c r="L29" s="486"/>
    </row>
    <row r="30" spans="2:12" ht="20.25">
      <c r="B30" s="1951" t="s">
        <v>1678</v>
      </c>
      <c r="C30" s="1951"/>
      <c r="D30" s="1951"/>
      <c r="E30" s="1951"/>
      <c r="F30" s="1951"/>
      <c r="G30" s="1951"/>
      <c r="H30" s="1951"/>
      <c r="I30" s="1951"/>
      <c r="J30" s="1951"/>
      <c r="K30" s="1951"/>
      <c r="L30" s="1951"/>
    </row>
    <row r="32" spans="2:12">
      <c r="B32" s="230"/>
      <c r="C32" s="230"/>
      <c r="D32" s="230"/>
      <c r="E32" s="230"/>
      <c r="F32" s="230"/>
      <c r="G32" s="230"/>
      <c r="H32" s="230"/>
      <c r="I32" s="230"/>
      <c r="J32" s="230"/>
      <c r="K32" s="230"/>
      <c r="L32" s="230"/>
    </row>
    <row r="33" spans="2:12">
      <c r="B33" s="230"/>
      <c r="C33" s="230"/>
      <c r="D33" s="230"/>
      <c r="E33" s="230"/>
      <c r="F33" s="230"/>
      <c r="G33" s="230"/>
      <c r="H33" s="230"/>
      <c r="I33" s="230"/>
      <c r="J33" s="230"/>
      <c r="K33" s="230"/>
      <c r="L33" s="230"/>
    </row>
    <row r="89" spans="1:1">
      <c r="A89" s="498"/>
    </row>
    <row r="90" spans="1:1">
      <c r="A90" s="498"/>
    </row>
    <row r="91" spans="1:1">
      <c r="A91" s="498"/>
    </row>
  </sheetData>
  <mergeCells count="46">
    <mergeCell ref="B1:L1"/>
    <mergeCell ref="B3:L3"/>
    <mergeCell ref="B5:L5"/>
    <mergeCell ref="B6:C6"/>
    <mergeCell ref="D6:F6"/>
    <mergeCell ref="G6:H6"/>
    <mergeCell ref="I6:L6"/>
    <mergeCell ref="B7:C7"/>
    <mergeCell ref="D7:F7"/>
    <mergeCell ref="G7:H7"/>
    <mergeCell ref="I7:L7"/>
    <mergeCell ref="B8:C8"/>
    <mergeCell ref="D8:L8"/>
    <mergeCell ref="L12:L13"/>
    <mergeCell ref="B9:C9"/>
    <mergeCell ref="D9:F9"/>
    <mergeCell ref="G9:H9"/>
    <mergeCell ref="I9:L9"/>
    <mergeCell ref="B11:L11"/>
    <mergeCell ref="B12:B13"/>
    <mergeCell ref="C12:C13"/>
    <mergeCell ref="D12:D13"/>
    <mergeCell ref="E12:E13"/>
    <mergeCell ref="F12:F13"/>
    <mergeCell ref="G12:G13"/>
    <mergeCell ref="H12:H13"/>
    <mergeCell ref="I12:I13"/>
    <mergeCell ref="J12:J13"/>
    <mergeCell ref="K12:K13"/>
    <mergeCell ref="B26:L26"/>
    <mergeCell ref="B14:B16"/>
    <mergeCell ref="C14:C16"/>
    <mergeCell ref="D14:D16"/>
    <mergeCell ref="E14:E16"/>
    <mergeCell ref="G14:G16"/>
    <mergeCell ref="H14:H16"/>
    <mergeCell ref="I14:I16"/>
    <mergeCell ref="J14:J16"/>
    <mergeCell ref="K14:K16"/>
    <mergeCell ref="L14:L16"/>
    <mergeCell ref="B18:L24"/>
    <mergeCell ref="B28:C28"/>
    <mergeCell ref="D28:E28"/>
    <mergeCell ref="F28:H28"/>
    <mergeCell ref="I28:J28"/>
    <mergeCell ref="B30:L30"/>
  </mergeCells>
  <phoneticPr fontId="14" type="noConversion"/>
  <dataValidations count="3">
    <dataValidation allowBlank="1" showInputMessage="1" showErrorMessage="1" prompt="yymmdd_x000a_(년-월-일)" sqref="C14:C16"/>
    <dataValidation type="list" allowBlank="1" showInputMessage="1" showErrorMessage="1" sqref="G14:G16">
      <formula1>"지급, 미지급"</formula1>
    </dataValidation>
    <dataValidation allowBlank="1" showInputMessage="1" showErrorMessage="1" prompt="yymmdd_x000a_(년-월-일)_x000a_" sqref="F14 F16"/>
  </dataValidations>
  <printOptions horizontalCentered="1"/>
  <pageMargins left="0.25" right="0.25" top="0.75" bottom="0.75" header="0.3" footer="0.3"/>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1427" r:id="rId4" name="Button 3">
              <controlPr defaultSize="0" print="0" autoFill="0" autoPict="0" macro="[6]!소속기관장확인서">
                <anchor moveWithCells="1" sizeWithCells="1">
                  <from>
                    <xdr:col>4</xdr:col>
                    <xdr:colOff>523875</xdr:colOff>
                    <xdr:row>31</xdr:row>
                    <xdr:rowOff>19050</xdr:rowOff>
                  </from>
                  <to>
                    <xdr:col>7</xdr:col>
                    <xdr:colOff>361950</xdr:colOff>
                    <xdr:row>32</xdr:row>
                    <xdr:rowOff>171450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U43"/>
  <sheetViews>
    <sheetView showGridLines="0" zoomScaleNormal="100" workbookViewId="0">
      <selection activeCell="A4" sqref="A4:B4"/>
    </sheetView>
  </sheetViews>
  <sheetFormatPr defaultRowHeight="16.5"/>
  <cols>
    <col min="1" max="1" width="4.44140625" style="485" bestFit="1" customWidth="1"/>
    <col min="2" max="4" width="8.88671875" style="485"/>
    <col min="5" max="5" width="8.21875" style="485" bestFit="1" customWidth="1"/>
    <col min="6" max="6" width="9.109375" style="485" bestFit="1" customWidth="1"/>
    <col min="7" max="9" width="10.44140625" style="485" bestFit="1" customWidth="1"/>
    <col min="10" max="10" width="11.6640625" style="485" bestFit="1" customWidth="1"/>
    <col min="11" max="11" width="8.88671875" style="485"/>
    <col min="12" max="12" width="9.6640625" style="485" bestFit="1" customWidth="1"/>
    <col min="13" max="13" width="16.44140625" style="485" bestFit="1" customWidth="1"/>
    <col min="14" max="14" width="11.33203125" style="485" bestFit="1" customWidth="1"/>
    <col min="15" max="15" width="10.44140625" style="485" bestFit="1" customWidth="1"/>
    <col min="16" max="16" width="8.88671875" style="485"/>
    <col min="17" max="17" width="9.109375" style="485" customWidth="1"/>
    <col min="18" max="18" width="11.6640625" style="676" bestFit="1" customWidth="1"/>
    <col min="19" max="19" width="8.88671875" style="676"/>
    <col min="20" max="21" width="9.88671875" style="676" bestFit="1" customWidth="1"/>
    <col min="22" max="16384" width="8.88671875" style="485"/>
  </cols>
  <sheetData>
    <row r="1" spans="1:21" ht="31.5" customHeight="1">
      <c r="A1" s="486"/>
      <c r="B1" s="486"/>
      <c r="C1" s="486"/>
      <c r="D1" s="486"/>
      <c r="E1" s="486"/>
      <c r="F1" s="486"/>
      <c r="G1" s="486"/>
      <c r="H1" s="486"/>
      <c r="I1" s="486"/>
      <c r="J1" s="486"/>
      <c r="K1" s="486"/>
      <c r="L1" s="486"/>
    </row>
    <row r="2" spans="1:21" ht="33.75" customHeight="1">
      <c r="A2" s="1977" t="s">
        <v>1990</v>
      </c>
      <c r="B2" s="1977"/>
      <c r="C2" s="1977"/>
      <c r="D2" s="1977"/>
      <c r="E2" s="1977"/>
      <c r="F2" s="1977"/>
      <c r="G2" s="1977"/>
      <c r="H2" s="1977"/>
      <c r="I2" s="1977"/>
      <c r="J2" s="1977"/>
      <c r="K2" s="1977"/>
      <c r="L2" s="1977"/>
      <c r="M2" s="1977"/>
      <c r="N2" s="1977"/>
      <c r="O2" s="1977"/>
      <c r="P2" s="1977"/>
      <c r="Q2" s="1977"/>
      <c r="R2" s="1977"/>
      <c r="S2" s="1977"/>
      <c r="T2" s="1977"/>
      <c r="U2" s="1977"/>
    </row>
    <row r="3" spans="1:21">
      <c r="A3" s="618"/>
      <c r="B3" s="618"/>
      <c r="C3" s="618"/>
      <c r="D3" s="618"/>
      <c r="E3" s="618"/>
      <c r="F3" s="618"/>
      <c r="G3" s="618"/>
      <c r="H3" s="618"/>
      <c r="I3" s="618"/>
      <c r="J3" s="618"/>
      <c r="K3" s="618"/>
      <c r="L3" s="618"/>
      <c r="M3" s="492"/>
      <c r="N3" s="492"/>
      <c r="O3" s="492"/>
      <c r="P3" s="492"/>
      <c r="Q3" s="492"/>
      <c r="R3" s="677"/>
      <c r="S3" s="677"/>
      <c r="T3" s="677"/>
      <c r="U3" s="677"/>
    </row>
    <row r="4" spans="1:21" ht="26.25" customHeight="1">
      <c r="A4" s="1978" t="s">
        <v>1792</v>
      </c>
      <c r="B4" s="1978"/>
      <c r="C4" s="1979"/>
      <c r="D4" s="1979"/>
      <c r="E4" s="1979"/>
      <c r="F4" s="1979"/>
      <c r="G4" s="1979"/>
      <c r="H4" s="1979"/>
      <c r="I4" s="1979"/>
      <c r="J4" s="1979"/>
      <c r="K4" s="1979"/>
      <c r="L4" s="1979"/>
      <c r="M4" s="678" t="s">
        <v>1474</v>
      </c>
      <c r="N4" s="1980"/>
      <c r="O4" s="1980"/>
      <c r="P4" s="1980"/>
      <c r="Q4" s="1980"/>
      <c r="R4" s="1980"/>
      <c r="S4" s="1980"/>
      <c r="T4" s="1980"/>
      <c r="U4" s="1980"/>
    </row>
    <row r="5" spans="1:21">
      <c r="A5" s="505"/>
      <c r="B5" s="505"/>
      <c r="C5" s="505"/>
      <c r="D5" s="505"/>
      <c r="E5" s="505"/>
      <c r="F5" s="505"/>
      <c r="G5" s="505"/>
      <c r="H5" s="505"/>
      <c r="I5" s="505"/>
      <c r="J5" s="505"/>
      <c r="K5" s="505"/>
      <c r="L5" s="505"/>
      <c r="M5" s="492"/>
      <c r="N5" s="492"/>
      <c r="O5" s="492"/>
      <c r="P5" s="492"/>
      <c r="Q5" s="492"/>
      <c r="R5" s="677"/>
      <c r="S5" s="677"/>
      <c r="T5" s="677"/>
      <c r="U5" s="677"/>
    </row>
    <row r="6" spans="1:21">
      <c r="A6" s="1981" t="s">
        <v>1886</v>
      </c>
      <c r="B6" s="1972" t="s">
        <v>1461</v>
      </c>
      <c r="C6" s="1972" t="s">
        <v>1887</v>
      </c>
      <c r="D6" s="1972" t="s">
        <v>1888</v>
      </c>
      <c r="E6" s="1972" t="s">
        <v>1193</v>
      </c>
      <c r="F6" s="1972"/>
      <c r="G6" s="1972" t="s">
        <v>1889</v>
      </c>
      <c r="H6" s="1972" t="s">
        <v>1890</v>
      </c>
      <c r="I6" s="1972" t="s">
        <v>1891</v>
      </c>
      <c r="J6" s="1974" t="s">
        <v>1892</v>
      </c>
      <c r="K6" s="1972" t="s">
        <v>1893</v>
      </c>
      <c r="L6" s="1972" t="s">
        <v>1894</v>
      </c>
      <c r="M6" s="1972" t="s">
        <v>1486</v>
      </c>
      <c r="N6" s="1972" t="s">
        <v>1895</v>
      </c>
      <c r="O6" s="1972" t="s">
        <v>1896</v>
      </c>
      <c r="P6" s="1972" t="s">
        <v>1897</v>
      </c>
      <c r="Q6" s="1974" t="s">
        <v>1898</v>
      </c>
      <c r="R6" s="1970" t="s">
        <v>1899</v>
      </c>
      <c r="S6" s="1970" t="s">
        <v>1900</v>
      </c>
      <c r="T6" s="1970" t="s">
        <v>1901</v>
      </c>
      <c r="U6" s="1971"/>
    </row>
    <row r="7" spans="1:21">
      <c r="A7" s="1982"/>
      <c r="B7" s="1973"/>
      <c r="C7" s="1973"/>
      <c r="D7" s="1973"/>
      <c r="E7" s="679" t="s">
        <v>1902</v>
      </c>
      <c r="F7" s="679" t="s">
        <v>1903</v>
      </c>
      <c r="G7" s="1973"/>
      <c r="H7" s="1973"/>
      <c r="I7" s="1973"/>
      <c r="J7" s="1975"/>
      <c r="K7" s="1973"/>
      <c r="L7" s="1973"/>
      <c r="M7" s="1973"/>
      <c r="N7" s="1973"/>
      <c r="O7" s="1973"/>
      <c r="P7" s="1973"/>
      <c r="Q7" s="1975"/>
      <c r="R7" s="1976"/>
      <c r="S7" s="1976"/>
      <c r="T7" s="680" t="s">
        <v>1904</v>
      </c>
      <c r="U7" s="681" t="s">
        <v>1905</v>
      </c>
    </row>
    <row r="8" spans="1:21">
      <c r="A8" s="682">
        <v>1</v>
      </c>
      <c r="B8" s="683" t="s">
        <v>1906</v>
      </c>
      <c r="C8" s="683"/>
      <c r="D8" s="683"/>
      <c r="E8" s="683">
        <v>789012</v>
      </c>
      <c r="F8" s="683">
        <v>1234567</v>
      </c>
      <c r="G8" s="683" t="s">
        <v>1907</v>
      </c>
      <c r="H8" s="683" t="s">
        <v>1907</v>
      </c>
      <c r="I8" s="683" t="s">
        <v>1907</v>
      </c>
      <c r="J8" s="683"/>
      <c r="K8" s="683" t="s">
        <v>1908</v>
      </c>
      <c r="L8" s="683"/>
      <c r="M8" s="684" t="s">
        <v>1909</v>
      </c>
      <c r="N8" s="685">
        <v>1231234512</v>
      </c>
      <c r="O8" s="683" t="s">
        <v>1910</v>
      </c>
      <c r="P8" s="683" t="s">
        <v>1906</v>
      </c>
      <c r="Q8" s="683"/>
      <c r="R8" s="683" t="s">
        <v>1911</v>
      </c>
      <c r="S8" s="683" t="s">
        <v>1912</v>
      </c>
      <c r="T8" s="683">
        <v>20200101</v>
      </c>
      <c r="U8" s="686">
        <v>20201231</v>
      </c>
    </row>
    <row r="9" spans="1:21">
      <c r="A9" s="682">
        <v>2</v>
      </c>
      <c r="B9" s="683" t="s">
        <v>1913</v>
      </c>
      <c r="C9" s="683"/>
      <c r="D9" s="683"/>
      <c r="E9" s="683">
        <v>889012</v>
      </c>
      <c r="F9" s="683">
        <v>5234567</v>
      </c>
      <c r="G9" s="683" t="s">
        <v>1907</v>
      </c>
      <c r="H9" s="683" t="s">
        <v>1907</v>
      </c>
      <c r="I9" s="683" t="s">
        <v>1907</v>
      </c>
      <c r="J9" s="683"/>
      <c r="K9" s="683" t="s">
        <v>1914</v>
      </c>
      <c r="L9" s="683" t="s">
        <v>1915</v>
      </c>
      <c r="M9" s="684" t="s">
        <v>1916</v>
      </c>
      <c r="N9" s="685">
        <v>2231234512</v>
      </c>
      <c r="O9" s="683" t="s">
        <v>1917</v>
      </c>
      <c r="P9" s="683" t="s">
        <v>1918</v>
      </c>
      <c r="Q9" s="683"/>
      <c r="R9" s="683" t="s">
        <v>1911</v>
      </c>
      <c r="S9" s="683" t="s">
        <v>1919</v>
      </c>
      <c r="T9" s="683">
        <v>20200301</v>
      </c>
      <c r="U9" s="686">
        <v>20200831</v>
      </c>
    </row>
    <row r="10" spans="1:21">
      <c r="A10" s="687"/>
      <c r="B10" s="688"/>
      <c r="C10" s="688"/>
      <c r="D10" s="688"/>
      <c r="E10" s="688"/>
      <c r="F10" s="688"/>
      <c r="G10" s="688"/>
      <c r="H10" s="688"/>
      <c r="I10" s="688"/>
      <c r="J10" s="688"/>
      <c r="K10" s="689"/>
      <c r="L10" s="688"/>
      <c r="M10" s="688"/>
      <c r="N10" s="690"/>
      <c r="O10" s="683"/>
      <c r="P10" s="688"/>
      <c r="Q10" s="688"/>
      <c r="R10" s="689"/>
      <c r="S10" s="689"/>
      <c r="T10" s="688"/>
      <c r="U10" s="691"/>
    </row>
    <row r="11" spans="1:21">
      <c r="A11" s="692"/>
      <c r="B11" s="688"/>
      <c r="C11" s="688"/>
      <c r="D11" s="688"/>
      <c r="E11" s="688"/>
      <c r="F11" s="688"/>
      <c r="G11" s="688"/>
      <c r="H11" s="688"/>
      <c r="I11" s="688"/>
      <c r="J11" s="688"/>
      <c r="K11" s="689"/>
      <c r="L11" s="688"/>
      <c r="M11" s="688"/>
      <c r="N11" s="690"/>
      <c r="O11" s="683"/>
      <c r="P11" s="688"/>
      <c r="Q11" s="688"/>
      <c r="R11" s="689"/>
      <c r="S11" s="689"/>
      <c r="T11" s="688"/>
      <c r="U11" s="691"/>
    </row>
    <row r="12" spans="1:21">
      <c r="A12" s="692"/>
      <c r="B12" s="688"/>
      <c r="C12" s="688"/>
      <c r="D12" s="688"/>
      <c r="E12" s="688"/>
      <c r="F12" s="688"/>
      <c r="G12" s="688"/>
      <c r="H12" s="688"/>
      <c r="I12" s="688"/>
      <c r="J12" s="688"/>
      <c r="K12" s="689"/>
      <c r="L12" s="688"/>
      <c r="M12" s="688"/>
      <c r="N12" s="690"/>
      <c r="O12" s="683"/>
      <c r="P12" s="688"/>
      <c r="Q12" s="688"/>
      <c r="R12" s="689"/>
      <c r="S12" s="689"/>
      <c r="T12" s="688"/>
      <c r="U12" s="691"/>
    </row>
    <row r="13" spans="1:21">
      <c r="A13" s="692"/>
      <c r="B13" s="688"/>
      <c r="C13" s="688"/>
      <c r="D13" s="688"/>
      <c r="E13" s="688"/>
      <c r="F13" s="688"/>
      <c r="G13" s="688"/>
      <c r="H13" s="688"/>
      <c r="I13" s="688"/>
      <c r="J13" s="688"/>
      <c r="K13" s="689"/>
      <c r="L13" s="688"/>
      <c r="M13" s="688"/>
      <c r="N13" s="690"/>
      <c r="O13" s="683"/>
      <c r="P13" s="688"/>
      <c r="Q13" s="688"/>
      <c r="R13" s="689"/>
      <c r="S13" s="689"/>
      <c r="T13" s="688"/>
      <c r="U13" s="691"/>
    </row>
    <row r="14" spans="1:21">
      <c r="A14" s="692"/>
      <c r="B14" s="688"/>
      <c r="C14" s="688"/>
      <c r="D14" s="688"/>
      <c r="E14" s="688"/>
      <c r="F14" s="688"/>
      <c r="G14" s="688"/>
      <c r="H14" s="688"/>
      <c r="I14" s="688"/>
      <c r="J14" s="688"/>
      <c r="K14" s="689"/>
      <c r="L14" s="688"/>
      <c r="M14" s="688"/>
      <c r="N14" s="690"/>
      <c r="O14" s="683"/>
      <c r="P14" s="688"/>
      <c r="Q14" s="688"/>
      <c r="R14" s="689"/>
      <c r="S14" s="689"/>
      <c r="T14" s="688"/>
      <c r="U14" s="691"/>
    </row>
    <row r="15" spans="1:21">
      <c r="A15" s="692"/>
      <c r="B15" s="688"/>
      <c r="C15" s="688"/>
      <c r="D15" s="688"/>
      <c r="E15" s="688"/>
      <c r="F15" s="688"/>
      <c r="G15" s="688"/>
      <c r="H15" s="688"/>
      <c r="I15" s="688"/>
      <c r="J15" s="688"/>
      <c r="K15" s="689"/>
      <c r="L15" s="688"/>
      <c r="M15" s="688"/>
      <c r="N15" s="690"/>
      <c r="O15" s="683"/>
      <c r="P15" s="688"/>
      <c r="Q15" s="688"/>
      <c r="R15" s="689"/>
      <c r="S15" s="689"/>
      <c r="T15" s="688"/>
      <c r="U15" s="691"/>
    </row>
    <row r="16" spans="1:21">
      <c r="A16" s="693"/>
      <c r="B16" s="694"/>
      <c r="C16" s="694"/>
      <c r="D16" s="694"/>
      <c r="E16" s="694"/>
      <c r="F16" s="694"/>
      <c r="G16" s="694"/>
      <c r="H16" s="694"/>
      <c r="I16" s="694"/>
      <c r="J16" s="694"/>
      <c r="K16" s="689"/>
      <c r="L16" s="694"/>
      <c r="M16" s="694"/>
      <c r="N16" s="694"/>
      <c r="O16" s="683"/>
      <c r="P16" s="694"/>
      <c r="Q16" s="694"/>
      <c r="R16" s="689"/>
      <c r="S16" s="689"/>
      <c r="T16" s="688"/>
      <c r="U16" s="691"/>
    </row>
    <row r="17" spans="1:21">
      <c r="A17" s="693"/>
      <c r="B17" s="694"/>
      <c r="C17" s="694"/>
      <c r="D17" s="694"/>
      <c r="E17" s="694"/>
      <c r="F17" s="694"/>
      <c r="G17" s="694"/>
      <c r="H17" s="694"/>
      <c r="I17" s="694"/>
      <c r="J17" s="694"/>
      <c r="K17" s="689"/>
      <c r="L17" s="694"/>
      <c r="M17" s="694"/>
      <c r="N17" s="694"/>
      <c r="O17" s="683"/>
      <c r="P17" s="694"/>
      <c r="Q17" s="694"/>
      <c r="R17" s="689"/>
      <c r="S17" s="689"/>
      <c r="T17" s="688"/>
      <c r="U17" s="691"/>
    </row>
    <row r="18" spans="1:21">
      <c r="A18" s="693"/>
      <c r="B18" s="694"/>
      <c r="C18" s="694"/>
      <c r="D18" s="694"/>
      <c r="E18" s="694"/>
      <c r="F18" s="694"/>
      <c r="G18" s="694"/>
      <c r="H18" s="694"/>
      <c r="I18" s="694"/>
      <c r="J18" s="694"/>
      <c r="K18" s="689"/>
      <c r="L18" s="694"/>
      <c r="M18" s="694"/>
      <c r="N18" s="694"/>
      <c r="O18" s="683"/>
      <c r="P18" s="694"/>
      <c r="Q18" s="694"/>
      <c r="R18" s="689"/>
      <c r="S18" s="689"/>
      <c r="T18" s="688"/>
      <c r="U18" s="691"/>
    </row>
    <row r="19" spans="1:21">
      <c r="A19" s="693"/>
      <c r="B19" s="694"/>
      <c r="C19" s="694"/>
      <c r="D19" s="694"/>
      <c r="E19" s="694"/>
      <c r="F19" s="694"/>
      <c r="G19" s="694"/>
      <c r="H19" s="694"/>
      <c r="I19" s="694"/>
      <c r="J19" s="694"/>
      <c r="K19" s="689"/>
      <c r="L19" s="694"/>
      <c r="M19" s="694"/>
      <c r="N19" s="694"/>
      <c r="O19" s="683"/>
      <c r="P19" s="694"/>
      <c r="Q19" s="694"/>
      <c r="R19" s="689"/>
      <c r="S19" s="689"/>
      <c r="T19" s="688"/>
      <c r="U19" s="691"/>
    </row>
    <row r="20" spans="1:21">
      <c r="A20" s="693"/>
      <c r="B20" s="694"/>
      <c r="C20" s="694"/>
      <c r="D20" s="694"/>
      <c r="E20" s="694"/>
      <c r="F20" s="694"/>
      <c r="G20" s="694"/>
      <c r="H20" s="694"/>
      <c r="I20" s="694"/>
      <c r="J20" s="694"/>
      <c r="K20" s="689"/>
      <c r="L20" s="694"/>
      <c r="M20" s="694"/>
      <c r="N20" s="694"/>
      <c r="O20" s="683"/>
      <c r="P20" s="694"/>
      <c r="Q20" s="694"/>
      <c r="R20" s="689"/>
      <c r="S20" s="689"/>
      <c r="T20" s="688"/>
      <c r="U20" s="691"/>
    </row>
    <row r="21" spans="1:21">
      <c r="A21" s="693"/>
      <c r="B21" s="694"/>
      <c r="C21" s="694"/>
      <c r="D21" s="694"/>
      <c r="E21" s="694"/>
      <c r="F21" s="694"/>
      <c r="G21" s="694"/>
      <c r="H21" s="694"/>
      <c r="I21" s="694"/>
      <c r="J21" s="694"/>
      <c r="K21" s="689"/>
      <c r="L21" s="694"/>
      <c r="M21" s="694"/>
      <c r="N21" s="694"/>
      <c r="O21" s="683"/>
      <c r="P21" s="694"/>
      <c r="Q21" s="694"/>
      <c r="R21" s="689"/>
      <c r="S21" s="689"/>
      <c r="T21" s="688"/>
      <c r="U21" s="691"/>
    </row>
    <row r="22" spans="1:21">
      <c r="A22" s="693"/>
      <c r="B22" s="694"/>
      <c r="C22" s="694"/>
      <c r="D22" s="694"/>
      <c r="E22" s="694"/>
      <c r="F22" s="694"/>
      <c r="G22" s="694"/>
      <c r="H22" s="694"/>
      <c r="I22" s="694"/>
      <c r="J22" s="694"/>
      <c r="K22" s="689"/>
      <c r="L22" s="694"/>
      <c r="M22" s="694"/>
      <c r="N22" s="694"/>
      <c r="O22" s="683"/>
      <c r="P22" s="694"/>
      <c r="Q22" s="694"/>
      <c r="R22" s="689"/>
      <c r="S22" s="689"/>
      <c r="T22" s="688"/>
      <c r="U22" s="691"/>
    </row>
    <row r="23" spans="1:21">
      <c r="A23" s="693"/>
      <c r="B23" s="694"/>
      <c r="C23" s="694"/>
      <c r="D23" s="694"/>
      <c r="E23" s="694"/>
      <c r="F23" s="694"/>
      <c r="G23" s="694"/>
      <c r="H23" s="694"/>
      <c r="I23" s="694"/>
      <c r="J23" s="694"/>
      <c r="K23" s="689"/>
      <c r="L23" s="694"/>
      <c r="M23" s="694"/>
      <c r="N23" s="694"/>
      <c r="O23" s="683"/>
      <c r="P23" s="694"/>
      <c r="Q23" s="694"/>
      <c r="R23" s="689"/>
      <c r="S23" s="689"/>
      <c r="T23" s="688"/>
      <c r="U23" s="691"/>
    </row>
    <row r="24" spans="1:21">
      <c r="A24" s="693"/>
      <c r="B24" s="694"/>
      <c r="C24" s="694"/>
      <c r="D24" s="694"/>
      <c r="E24" s="694"/>
      <c r="F24" s="694"/>
      <c r="G24" s="694"/>
      <c r="H24" s="694"/>
      <c r="I24" s="694"/>
      <c r="J24" s="694"/>
      <c r="K24" s="689"/>
      <c r="L24" s="694"/>
      <c r="M24" s="694"/>
      <c r="N24" s="694"/>
      <c r="O24" s="683"/>
      <c r="P24" s="694"/>
      <c r="Q24" s="694"/>
      <c r="R24" s="689"/>
      <c r="S24" s="689"/>
      <c r="T24" s="688"/>
      <c r="U24" s="691"/>
    </row>
    <row r="25" spans="1:21">
      <c r="A25" s="693"/>
      <c r="B25" s="694"/>
      <c r="C25" s="694"/>
      <c r="D25" s="694"/>
      <c r="E25" s="694"/>
      <c r="F25" s="694"/>
      <c r="G25" s="694"/>
      <c r="H25" s="694"/>
      <c r="I25" s="694"/>
      <c r="J25" s="694"/>
      <c r="K25" s="689"/>
      <c r="L25" s="694"/>
      <c r="M25" s="694"/>
      <c r="N25" s="694"/>
      <c r="O25" s="683"/>
      <c r="P25" s="694"/>
      <c r="Q25" s="694"/>
      <c r="R25" s="689"/>
      <c r="S25" s="689"/>
      <c r="T25" s="688"/>
      <c r="U25" s="691"/>
    </row>
    <row r="26" spans="1:21">
      <c r="A26" s="693"/>
      <c r="B26" s="694"/>
      <c r="C26" s="694"/>
      <c r="D26" s="694"/>
      <c r="E26" s="694"/>
      <c r="F26" s="694"/>
      <c r="G26" s="694"/>
      <c r="H26" s="694"/>
      <c r="I26" s="694"/>
      <c r="J26" s="694"/>
      <c r="K26" s="689"/>
      <c r="L26" s="694"/>
      <c r="M26" s="694"/>
      <c r="N26" s="694"/>
      <c r="O26" s="683"/>
      <c r="P26" s="694"/>
      <c r="Q26" s="694"/>
      <c r="R26" s="689"/>
      <c r="S26" s="689"/>
      <c r="T26" s="688"/>
      <c r="U26" s="691"/>
    </row>
    <row r="27" spans="1:21">
      <c r="A27" s="693"/>
      <c r="B27" s="694"/>
      <c r="C27" s="694"/>
      <c r="D27" s="694"/>
      <c r="E27" s="694"/>
      <c r="F27" s="694"/>
      <c r="G27" s="694"/>
      <c r="H27" s="694"/>
      <c r="I27" s="694"/>
      <c r="J27" s="694"/>
      <c r="K27" s="689"/>
      <c r="L27" s="694"/>
      <c r="M27" s="694"/>
      <c r="N27" s="694"/>
      <c r="O27" s="683"/>
      <c r="P27" s="694"/>
      <c r="Q27" s="694"/>
      <c r="R27" s="689"/>
      <c r="S27" s="689"/>
      <c r="T27" s="688"/>
      <c r="U27" s="691"/>
    </row>
    <row r="28" spans="1:21">
      <c r="A28" s="693"/>
      <c r="B28" s="694"/>
      <c r="C28" s="694"/>
      <c r="D28" s="694"/>
      <c r="E28" s="694"/>
      <c r="F28" s="694"/>
      <c r="G28" s="694"/>
      <c r="H28" s="694"/>
      <c r="I28" s="694"/>
      <c r="J28" s="694"/>
      <c r="K28" s="689"/>
      <c r="L28" s="694"/>
      <c r="M28" s="694"/>
      <c r="N28" s="694"/>
      <c r="O28" s="683"/>
      <c r="P28" s="694"/>
      <c r="Q28" s="694"/>
      <c r="R28" s="689"/>
      <c r="S28" s="689"/>
      <c r="T28" s="688"/>
      <c r="U28" s="691"/>
    </row>
    <row r="29" spans="1:21">
      <c r="A29" s="693"/>
      <c r="B29" s="694"/>
      <c r="C29" s="694"/>
      <c r="D29" s="694"/>
      <c r="E29" s="694"/>
      <c r="F29" s="694"/>
      <c r="G29" s="694"/>
      <c r="H29" s="694"/>
      <c r="I29" s="694"/>
      <c r="J29" s="694"/>
      <c r="K29" s="689"/>
      <c r="L29" s="694"/>
      <c r="M29" s="694"/>
      <c r="N29" s="694"/>
      <c r="O29" s="683"/>
      <c r="P29" s="694"/>
      <c r="Q29" s="694"/>
      <c r="R29" s="689"/>
      <c r="S29" s="689"/>
      <c r="T29" s="688"/>
      <c r="U29" s="691"/>
    </row>
    <row r="30" spans="1:21">
      <c r="A30" s="693"/>
      <c r="B30" s="694"/>
      <c r="C30" s="694"/>
      <c r="D30" s="694"/>
      <c r="E30" s="694"/>
      <c r="F30" s="694"/>
      <c r="G30" s="694"/>
      <c r="H30" s="694"/>
      <c r="I30" s="694"/>
      <c r="J30" s="694"/>
      <c r="K30" s="689"/>
      <c r="L30" s="694"/>
      <c r="M30" s="694"/>
      <c r="N30" s="694"/>
      <c r="O30" s="683"/>
      <c r="P30" s="694"/>
      <c r="Q30" s="694"/>
      <c r="R30" s="689"/>
      <c r="S30" s="689"/>
      <c r="T30" s="688"/>
      <c r="U30" s="691"/>
    </row>
    <row r="31" spans="1:21">
      <c r="A31" s="693"/>
      <c r="B31" s="694"/>
      <c r="C31" s="694"/>
      <c r="D31" s="694"/>
      <c r="E31" s="694"/>
      <c r="F31" s="694"/>
      <c r="G31" s="694"/>
      <c r="H31" s="694"/>
      <c r="I31" s="694"/>
      <c r="J31" s="694"/>
      <c r="K31" s="689"/>
      <c r="L31" s="694"/>
      <c r="M31" s="694"/>
      <c r="N31" s="694"/>
      <c r="O31" s="683"/>
      <c r="P31" s="694"/>
      <c r="Q31" s="694"/>
      <c r="R31" s="689"/>
      <c r="S31" s="689"/>
      <c r="T31" s="688"/>
      <c r="U31" s="691"/>
    </row>
    <row r="32" spans="1:21">
      <c r="A32" s="693"/>
      <c r="B32" s="694"/>
      <c r="C32" s="694"/>
      <c r="D32" s="694"/>
      <c r="E32" s="694"/>
      <c r="F32" s="694"/>
      <c r="G32" s="694"/>
      <c r="H32" s="694"/>
      <c r="I32" s="694"/>
      <c r="J32" s="694"/>
      <c r="K32" s="689"/>
      <c r="L32" s="694"/>
      <c r="M32" s="694"/>
      <c r="N32" s="694"/>
      <c r="O32" s="683"/>
      <c r="P32" s="694"/>
      <c r="Q32" s="694"/>
      <c r="R32" s="689"/>
      <c r="S32" s="689"/>
      <c r="T32" s="688"/>
      <c r="U32" s="691"/>
    </row>
    <row r="33" spans="1:21">
      <c r="A33" s="693"/>
      <c r="B33" s="694"/>
      <c r="C33" s="694"/>
      <c r="D33" s="694"/>
      <c r="E33" s="694"/>
      <c r="F33" s="694"/>
      <c r="G33" s="694"/>
      <c r="H33" s="694"/>
      <c r="I33" s="694"/>
      <c r="J33" s="694"/>
      <c r="K33" s="689"/>
      <c r="L33" s="694"/>
      <c r="M33" s="694"/>
      <c r="N33" s="694"/>
      <c r="O33" s="683"/>
      <c r="P33" s="694"/>
      <c r="Q33" s="694"/>
      <c r="R33" s="689"/>
      <c r="S33" s="689"/>
      <c r="T33" s="688"/>
      <c r="U33" s="691"/>
    </row>
    <row r="34" spans="1:21">
      <c r="A34" s="693"/>
      <c r="B34" s="694"/>
      <c r="C34" s="694"/>
      <c r="D34" s="694"/>
      <c r="E34" s="694"/>
      <c r="F34" s="694"/>
      <c r="G34" s="694"/>
      <c r="H34" s="694"/>
      <c r="I34" s="694"/>
      <c r="J34" s="694"/>
      <c r="K34" s="689"/>
      <c r="L34" s="694"/>
      <c r="M34" s="694"/>
      <c r="N34" s="694"/>
      <c r="O34" s="683"/>
      <c r="P34" s="694"/>
      <c r="Q34" s="694"/>
      <c r="R34" s="689"/>
      <c r="S34" s="689"/>
      <c r="T34" s="688"/>
      <c r="U34" s="691"/>
    </row>
    <row r="35" spans="1:21">
      <c r="A35" s="693"/>
      <c r="B35" s="694"/>
      <c r="C35" s="694"/>
      <c r="D35" s="694"/>
      <c r="E35" s="694"/>
      <c r="F35" s="694"/>
      <c r="G35" s="694"/>
      <c r="H35" s="694"/>
      <c r="I35" s="694"/>
      <c r="J35" s="694"/>
      <c r="K35" s="689"/>
      <c r="L35" s="694"/>
      <c r="M35" s="694"/>
      <c r="N35" s="694"/>
      <c r="O35" s="683"/>
      <c r="P35" s="694"/>
      <c r="Q35" s="694"/>
      <c r="R35" s="689"/>
      <c r="S35" s="689"/>
      <c r="T35" s="688"/>
      <c r="U35" s="691"/>
    </row>
    <row r="36" spans="1:21">
      <c r="A36" s="693"/>
      <c r="B36" s="694"/>
      <c r="C36" s="694"/>
      <c r="D36" s="694"/>
      <c r="E36" s="694"/>
      <c r="F36" s="694"/>
      <c r="G36" s="694"/>
      <c r="H36" s="694"/>
      <c r="I36" s="694"/>
      <c r="J36" s="694"/>
      <c r="K36" s="689"/>
      <c r="L36" s="694"/>
      <c r="M36" s="694"/>
      <c r="N36" s="694"/>
      <c r="O36" s="683"/>
      <c r="P36" s="694"/>
      <c r="Q36" s="694"/>
      <c r="R36" s="689"/>
      <c r="S36" s="689"/>
      <c r="T36" s="688"/>
      <c r="U36" s="691"/>
    </row>
    <row r="37" spans="1:21">
      <c r="A37" s="693"/>
      <c r="B37" s="694"/>
      <c r="C37" s="694"/>
      <c r="D37" s="694"/>
      <c r="E37" s="694"/>
      <c r="F37" s="694"/>
      <c r="G37" s="694"/>
      <c r="H37" s="694"/>
      <c r="I37" s="694"/>
      <c r="J37" s="694"/>
      <c r="K37" s="689"/>
      <c r="L37" s="694"/>
      <c r="M37" s="694"/>
      <c r="N37" s="694"/>
      <c r="O37" s="683"/>
      <c r="P37" s="694"/>
      <c r="Q37" s="694"/>
      <c r="R37" s="689"/>
      <c r="S37" s="689"/>
      <c r="T37" s="688"/>
      <c r="U37" s="691"/>
    </row>
    <row r="38" spans="1:21">
      <c r="A38" s="693"/>
      <c r="B38" s="694"/>
      <c r="C38" s="694"/>
      <c r="D38" s="694"/>
      <c r="E38" s="694"/>
      <c r="F38" s="694"/>
      <c r="G38" s="694"/>
      <c r="H38" s="694"/>
      <c r="I38" s="694"/>
      <c r="J38" s="694"/>
      <c r="K38" s="689"/>
      <c r="L38" s="694"/>
      <c r="M38" s="694"/>
      <c r="N38" s="694"/>
      <c r="O38" s="683"/>
      <c r="P38" s="694"/>
      <c r="Q38" s="694"/>
      <c r="R38" s="689"/>
      <c r="S38" s="689"/>
      <c r="T38" s="688"/>
      <c r="U38" s="691"/>
    </row>
    <row r="39" spans="1:21">
      <c r="A39" s="693"/>
      <c r="B39" s="694"/>
      <c r="C39" s="694"/>
      <c r="D39" s="694"/>
      <c r="E39" s="694"/>
      <c r="F39" s="694"/>
      <c r="G39" s="694"/>
      <c r="H39" s="694"/>
      <c r="I39" s="694"/>
      <c r="J39" s="694"/>
      <c r="K39" s="689"/>
      <c r="L39" s="694"/>
      <c r="M39" s="694"/>
      <c r="N39" s="694"/>
      <c r="O39" s="683"/>
      <c r="P39" s="694"/>
      <c r="Q39" s="694"/>
      <c r="R39" s="689"/>
      <c r="S39" s="689"/>
      <c r="T39" s="688"/>
      <c r="U39" s="691"/>
    </row>
    <row r="40" spans="1:21">
      <c r="A40" s="693"/>
      <c r="B40" s="694"/>
      <c r="C40" s="694"/>
      <c r="D40" s="694"/>
      <c r="E40" s="694"/>
      <c r="F40" s="694"/>
      <c r="G40" s="694"/>
      <c r="H40" s="694"/>
      <c r="I40" s="694"/>
      <c r="J40" s="694"/>
      <c r="K40" s="689"/>
      <c r="L40" s="694"/>
      <c r="M40" s="694"/>
      <c r="N40" s="694"/>
      <c r="O40" s="683"/>
      <c r="P40" s="694"/>
      <c r="Q40" s="694"/>
      <c r="R40" s="689"/>
      <c r="S40" s="689"/>
      <c r="T40" s="688"/>
      <c r="U40" s="691"/>
    </row>
    <row r="41" spans="1:21">
      <c r="A41" s="693"/>
      <c r="B41" s="694"/>
      <c r="C41" s="694"/>
      <c r="D41" s="694"/>
      <c r="E41" s="694"/>
      <c r="F41" s="694"/>
      <c r="G41" s="694"/>
      <c r="H41" s="694"/>
      <c r="I41" s="694"/>
      <c r="J41" s="694"/>
      <c r="K41" s="689"/>
      <c r="L41" s="694"/>
      <c r="M41" s="694"/>
      <c r="N41" s="694"/>
      <c r="O41" s="683"/>
      <c r="P41" s="694"/>
      <c r="Q41" s="694"/>
      <c r="R41" s="689"/>
      <c r="S41" s="689"/>
      <c r="T41" s="688"/>
      <c r="U41" s="691"/>
    </row>
    <row r="42" spans="1:21">
      <c r="A42" s="693"/>
      <c r="B42" s="694"/>
      <c r="C42" s="694"/>
      <c r="D42" s="694"/>
      <c r="E42" s="694"/>
      <c r="F42" s="694"/>
      <c r="G42" s="694"/>
      <c r="H42" s="694"/>
      <c r="I42" s="694"/>
      <c r="J42" s="694"/>
      <c r="K42" s="689"/>
      <c r="L42" s="694"/>
      <c r="M42" s="694"/>
      <c r="N42" s="694"/>
      <c r="O42" s="683"/>
      <c r="P42" s="694"/>
      <c r="Q42" s="694"/>
      <c r="R42" s="689"/>
      <c r="S42" s="689"/>
      <c r="T42" s="688"/>
      <c r="U42" s="691"/>
    </row>
    <row r="43" spans="1:21">
      <c r="A43" s="695"/>
      <c r="B43" s="696"/>
      <c r="C43" s="696"/>
      <c r="D43" s="696"/>
      <c r="E43" s="696"/>
      <c r="F43" s="696"/>
      <c r="G43" s="696"/>
      <c r="H43" s="696"/>
      <c r="I43" s="696"/>
      <c r="J43" s="696"/>
      <c r="K43" s="696"/>
      <c r="L43" s="696"/>
      <c r="M43" s="696"/>
      <c r="N43" s="696"/>
      <c r="O43" s="696"/>
      <c r="P43" s="696"/>
      <c r="Q43" s="696"/>
      <c r="R43" s="697"/>
      <c r="S43" s="697"/>
      <c r="T43" s="698"/>
      <c r="U43" s="699"/>
    </row>
  </sheetData>
  <mergeCells count="23">
    <mergeCell ref="M6:M7"/>
    <mergeCell ref="A2:U2"/>
    <mergeCell ref="A4:B4"/>
    <mergeCell ref="C4:L4"/>
    <mergeCell ref="N4:U4"/>
    <mergeCell ref="A6:A7"/>
    <mergeCell ref="B6:B7"/>
    <mergeCell ref="C6:C7"/>
    <mergeCell ref="D6:D7"/>
    <mergeCell ref="E6:F6"/>
    <mergeCell ref="G6:G7"/>
    <mergeCell ref="H6:H7"/>
    <mergeCell ref="I6:I7"/>
    <mergeCell ref="J6:J7"/>
    <mergeCell ref="K6:K7"/>
    <mergeCell ref="L6:L7"/>
    <mergeCell ref="T6:U6"/>
    <mergeCell ref="N6:N7"/>
    <mergeCell ref="O6:O7"/>
    <mergeCell ref="P6:P7"/>
    <mergeCell ref="Q6:Q7"/>
    <mergeCell ref="R6:R7"/>
    <mergeCell ref="S6:S7"/>
  </mergeCells>
  <phoneticPr fontId="14" type="noConversion"/>
  <dataValidations count="2">
    <dataValidation type="textLength" operator="equal" allowBlank="1" showInputMessage="1" showErrorMessage="1" sqref="E8:E9">
      <formula1>6</formula1>
    </dataValidation>
    <dataValidation type="textLength" operator="equal" allowBlank="1" showInputMessage="1" showErrorMessage="1" sqref="F8:F15">
      <formula1>7</formula1>
    </dataValidation>
  </dataValidations>
  <printOptions horizontalCentered="1"/>
  <pageMargins left="0.23622047244094491" right="0.23622047244094491" top="0.74803149606299213" bottom="0.74803149606299213" header="0.31496062992125984" footer="0.31496062992125984"/>
  <pageSetup paperSize="9" scale="4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8593" r:id="rId4" name="Button 1">
              <controlPr defaultSize="0" print="0" autoFill="0" autoPict="0">
                <anchor moveWithCells="1" sizeWithCells="1">
                  <from>
                    <xdr:col>21</xdr:col>
                    <xdr:colOff>38100</xdr:colOff>
                    <xdr:row>0</xdr:row>
                    <xdr:rowOff>381000</xdr:rowOff>
                  </from>
                  <to>
                    <xdr:col>24</xdr:col>
                    <xdr:colOff>504825</xdr:colOff>
                    <xdr:row>1</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'C:\Users\owner\AppData\Local\Microsoft\Windows\INetCache\IE\W9T2V5KD\[서울대학교 산학협력단 표준 연구비 청구서식(2022.5.).xlsm]Sheet1'!#REF!</xm:f>
          </x14:formula1>
          <xm:sqref>R8:R43</xm:sqref>
        </x14:dataValidation>
        <x14:dataValidation type="list" allowBlank="1" showInputMessage="1" showErrorMessage="1">
          <x14:formula1>
            <xm:f>'C:\Users\owner\AppData\Local\Microsoft\Windows\INetCache\IE\W9T2V5KD\[서울대학교 산학협력단 표준 연구비 청구서식(2022.5.).xlsm]Sheet1'!#REF!</xm:f>
          </x14:formula1>
          <xm:sqref>S8:S43</xm:sqref>
        </x14:dataValidation>
        <x14:dataValidation type="list" imeMode="halfHangul" allowBlank="1" showInputMessage="1" showErrorMessage="1">
          <x14:formula1>
            <xm:f>'C:\Users\owner\AppData\Local\Microsoft\Windows\INetCache\IE\W9T2V5KD\[서울대학교 산학협력단 표준 연구비 청구서식(2022.5.).xlsm]Sheet1'!#REF!</xm:f>
          </x14:formula1>
          <xm:sqref>K8:K42</xm:sqref>
        </x14:dataValidation>
        <x14:dataValidation type="list" allowBlank="1" showInputMessage="1" showErrorMessage="1">
          <x14:formula1>
            <xm:f>'C:\Users\owner\AppData\Local\Microsoft\Windows\INetCache\IE\W9T2V5KD\[서울대학교 산학협력단 표준 연구비 청구서식(2022.5.).xlsm]Sheet1'!#REF!</xm:f>
          </x14:formula1>
          <xm:sqref>O8:O42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pageSetUpPr fitToPage="1"/>
  </sheetPr>
  <dimension ref="A1:X38"/>
  <sheetViews>
    <sheetView showGridLines="0" zoomScaleNormal="100" workbookViewId="0">
      <selection activeCell="B4" sqref="B4"/>
    </sheetView>
  </sheetViews>
  <sheetFormatPr defaultRowHeight="16.5"/>
  <cols>
    <col min="1" max="1" width="1.109375" style="508" customWidth="1"/>
    <col min="2" max="2" width="14.6640625" style="485" bestFit="1" customWidth="1"/>
    <col min="3" max="4" width="11.109375" style="485" customWidth="1"/>
    <col min="5" max="5" width="2.5546875" style="485" customWidth="1"/>
    <col min="6" max="6" width="9.88671875" style="485" customWidth="1"/>
    <col min="7" max="7" width="6" style="485" customWidth="1"/>
    <col min="8" max="8" width="2.77734375" style="485" customWidth="1"/>
    <col min="9" max="9" width="3.5546875" style="485" customWidth="1"/>
    <col min="10" max="10" width="3" style="485" customWidth="1"/>
    <col min="11" max="11" width="3.5546875" style="485" customWidth="1"/>
    <col min="12" max="12" width="7.88671875" style="485" customWidth="1"/>
    <col min="13" max="13" width="6.109375" style="485" customWidth="1"/>
    <col min="14" max="14" width="14.6640625" style="485" bestFit="1" customWidth="1"/>
    <col min="15" max="16" width="11.109375" style="485" customWidth="1"/>
    <col min="17" max="17" width="2.5546875" style="485" bestFit="1" customWidth="1"/>
    <col min="18" max="18" width="9.88671875" style="485" bestFit="1" customWidth="1"/>
    <col min="19" max="19" width="6" style="485" bestFit="1" customWidth="1"/>
    <col min="20" max="20" width="3.88671875" style="485" customWidth="1"/>
    <col min="21" max="21" width="3.5546875" style="485" bestFit="1" customWidth="1"/>
    <col min="22" max="22" width="3" style="485" bestFit="1" customWidth="1"/>
    <col min="23" max="23" width="3.5546875" style="485" bestFit="1" customWidth="1"/>
    <col min="24" max="24" width="7.88671875" style="485" customWidth="1"/>
    <col min="25" max="16384" width="8.88671875" style="485"/>
  </cols>
  <sheetData>
    <row r="1" spans="1:24" ht="30" customHeight="1">
      <c r="A1" s="486"/>
    </row>
    <row r="2" spans="1:24" ht="33.75">
      <c r="A2" s="486"/>
      <c r="B2" s="1977" t="s">
        <v>1732</v>
      </c>
      <c r="C2" s="1977"/>
      <c r="D2" s="1977"/>
      <c r="E2" s="1977"/>
      <c r="F2" s="1977"/>
      <c r="G2" s="1977"/>
      <c r="H2" s="1977"/>
      <c r="I2" s="1977"/>
      <c r="J2" s="1977"/>
      <c r="K2" s="1977"/>
      <c r="L2" s="1977"/>
      <c r="N2" s="2003" t="s">
        <v>1733</v>
      </c>
      <c r="O2" s="2003"/>
      <c r="P2" s="2003"/>
      <c r="Q2" s="2003"/>
      <c r="R2" s="2003"/>
      <c r="S2" s="2003"/>
      <c r="T2" s="2003"/>
      <c r="U2" s="2003"/>
      <c r="V2" s="2003"/>
      <c r="W2" s="2003"/>
      <c r="X2" s="2003"/>
    </row>
    <row r="3" spans="1:24" ht="17.25">
      <c r="B3" s="1994" t="s">
        <v>1734</v>
      </c>
      <c r="C3" s="1994"/>
      <c r="D3" s="1994"/>
      <c r="E3" s="1994"/>
      <c r="F3" s="1994"/>
      <c r="G3" s="1994"/>
      <c r="H3" s="1994"/>
      <c r="I3" s="1994"/>
      <c r="J3" s="1994"/>
      <c r="K3" s="1994"/>
      <c r="L3" s="1994"/>
      <c r="N3" s="1994" t="s">
        <v>1734</v>
      </c>
      <c r="O3" s="1994"/>
      <c r="P3" s="1994"/>
      <c r="Q3" s="1994"/>
      <c r="R3" s="1994"/>
      <c r="S3" s="1994"/>
      <c r="T3" s="1994"/>
      <c r="U3" s="1994"/>
      <c r="V3" s="1994"/>
      <c r="W3" s="1994"/>
      <c r="X3" s="1994"/>
    </row>
    <row r="4" spans="1:24" ht="22.5" customHeight="1">
      <c r="B4" s="528" t="s">
        <v>1735</v>
      </c>
      <c r="C4" s="2004" t="s">
        <v>1736</v>
      </c>
      <c r="D4" s="2004"/>
      <c r="E4" s="2004"/>
      <c r="F4" s="2004"/>
      <c r="G4" s="2004"/>
      <c r="H4" s="2004"/>
      <c r="I4" s="2004"/>
      <c r="J4" s="2004"/>
      <c r="K4" s="2004"/>
      <c r="L4" s="2004"/>
      <c r="N4" s="528" t="s">
        <v>1735</v>
      </c>
      <c r="O4" s="2001" t="s">
        <v>1736</v>
      </c>
      <c r="P4" s="2001"/>
      <c r="Q4" s="2001"/>
      <c r="R4" s="2001"/>
      <c r="S4" s="2001"/>
      <c r="T4" s="2001"/>
      <c r="U4" s="2001"/>
      <c r="V4" s="2001"/>
      <c r="W4" s="2001"/>
      <c r="X4" s="2001"/>
    </row>
    <row r="5" spans="1:24" ht="22.5" customHeight="1">
      <c r="B5" s="528" t="s">
        <v>1737</v>
      </c>
      <c r="C5" s="2001" t="s">
        <v>1738</v>
      </c>
      <c r="D5" s="2001"/>
      <c r="E5" s="2001"/>
      <c r="F5" s="2001"/>
      <c r="G5" s="2001"/>
      <c r="H5" s="2001"/>
      <c r="I5" s="2001"/>
      <c r="J5" s="2001"/>
      <c r="K5" s="2001"/>
      <c r="L5" s="2001"/>
      <c r="N5" s="528" t="s">
        <v>1737</v>
      </c>
      <c r="O5" s="2001" t="s">
        <v>1738</v>
      </c>
      <c r="P5" s="2001"/>
      <c r="Q5" s="2001"/>
      <c r="R5" s="2001"/>
      <c r="S5" s="2001"/>
      <c r="T5" s="2001"/>
      <c r="U5" s="2001"/>
      <c r="V5" s="2001"/>
      <c r="W5" s="2001"/>
      <c r="X5" s="2001"/>
    </row>
    <row r="6" spans="1:24" ht="22.5" customHeight="1">
      <c r="A6" s="515"/>
      <c r="B6" s="528" t="s">
        <v>115</v>
      </c>
      <c r="C6" s="601">
        <v>230101</v>
      </c>
      <c r="D6" s="602">
        <v>0.41666666666666669</v>
      </c>
      <c r="E6" s="603" t="s">
        <v>1739</v>
      </c>
      <c r="F6" s="601">
        <v>230105</v>
      </c>
      <c r="G6" s="602">
        <v>0.5</v>
      </c>
      <c r="H6" s="604" t="s">
        <v>1740</v>
      </c>
      <c r="I6" s="605">
        <f>DATEDIF(C6,F6,"d")</f>
        <v>4</v>
      </c>
      <c r="J6" s="606" t="s">
        <v>1741</v>
      </c>
      <c r="K6" s="607">
        <f>I6+1</f>
        <v>5</v>
      </c>
      <c r="L6" s="608" t="s">
        <v>1742</v>
      </c>
      <c r="N6" s="528" t="s">
        <v>115</v>
      </c>
      <c r="O6" s="601">
        <v>230101</v>
      </c>
      <c r="P6" s="602">
        <v>0.41666666666666669</v>
      </c>
      <c r="Q6" s="603" t="s">
        <v>1743</v>
      </c>
      <c r="R6" s="601">
        <v>230105</v>
      </c>
      <c r="S6" s="602">
        <v>0.5</v>
      </c>
      <c r="T6" s="604" t="s">
        <v>1744</v>
      </c>
      <c r="U6" s="605">
        <f>DATEDIF(O6,R6,"d")</f>
        <v>4</v>
      </c>
      <c r="V6" s="606" t="s">
        <v>1745</v>
      </c>
      <c r="W6" s="607">
        <f>U6+1</f>
        <v>5</v>
      </c>
      <c r="X6" s="608" t="s">
        <v>1742</v>
      </c>
    </row>
    <row r="7" spans="1:24" ht="26.25" customHeight="1">
      <c r="A7" s="515"/>
      <c r="B7" s="528" t="s">
        <v>1746</v>
      </c>
      <c r="C7" s="2002"/>
      <c r="D7" s="2002"/>
      <c r="E7" s="2002"/>
      <c r="F7" s="2002"/>
      <c r="G7" s="2002"/>
      <c r="H7" s="2002"/>
      <c r="I7" s="2002"/>
      <c r="J7" s="2002"/>
      <c r="K7" s="2002"/>
      <c r="L7" s="2002"/>
      <c r="N7" s="528" t="s">
        <v>1747</v>
      </c>
      <c r="O7" s="2002"/>
      <c r="P7" s="2002"/>
      <c r="Q7" s="2002"/>
      <c r="R7" s="2002"/>
      <c r="S7" s="2002"/>
      <c r="T7" s="2002"/>
      <c r="U7" s="2002"/>
      <c r="V7" s="2002"/>
      <c r="W7" s="2002"/>
      <c r="X7" s="2002"/>
    </row>
    <row r="8" spans="1:24" ht="22.5" customHeight="1">
      <c r="A8" s="515"/>
      <c r="B8" s="1962" t="s">
        <v>1748</v>
      </c>
      <c r="C8" s="1962" t="s">
        <v>1749</v>
      </c>
      <c r="D8" s="1962"/>
      <c r="E8" s="1962" t="s">
        <v>1750</v>
      </c>
      <c r="F8" s="1962"/>
      <c r="G8" s="1962"/>
      <c r="H8" s="1962"/>
      <c r="I8" s="1966" t="s">
        <v>1751</v>
      </c>
      <c r="J8" s="1966"/>
      <c r="K8" s="1966"/>
      <c r="L8" s="1966"/>
      <c r="N8" s="1962" t="s">
        <v>1752</v>
      </c>
      <c r="O8" s="1962" t="s">
        <v>1753</v>
      </c>
      <c r="P8" s="1962"/>
      <c r="Q8" s="1962" t="s">
        <v>1750</v>
      </c>
      <c r="R8" s="1962"/>
      <c r="S8" s="1962"/>
      <c r="T8" s="1962"/>
      <c r="U8" s="1966" t="s">
        <v>1754</v>
      </c>
      <c r="V8" s="1966"/>
      <c r="W8" s="1966"/>
      <c r="X8" s="1966"/>
    </row>
    <row r="9" spans="1:24" ht="22.5" customHeight="1">
      <c r="A9" s="521"/>
      <c r="B9" s="1962"/>
      <c r="C9" s="2000" t="str">
        <f>IFERROR(INDEX(#REF!,MATCH(#REF!,이름,0)),"")</f>
        <v/>
      </c>
      <c r="D9" s="2000"/>
      <c r="E9" s="2000"/>
      <c r="F9" s="2000"/>
      <c r="G9" s="2000"/>
      <c r="H9" s="2000"/>
      <c r="I9" s="1999"/>
      <c r="J9" s="1999"/>
      <c r="K9" s="1999"/>
      <c r="L9" s="1999"/>
      <c r="N9" s="1962"/>
      <c r="O9" s="2000" t="str">
        <f>IFERROR(INDEX(#REF!,MATCH(#REF!,이름,0)),"")</f>
        <v/>
      </c>
      <c r="P9" s="2000"/>
      <c r="Q9" s="2000"/>
      <c r="R9" s="2000"/>
      <c r="S9" s="2000"/>
      <c r="T9" s="2000"/>
      <c r="U9" s="1999"/>
      <c r="V9" s="1999"/>
      <c r="W9" s="1999"/>
      <c r="X9" s="1999"/>
    </row>
    <row r="10" spans="1:24" ht="22.5" customHeight="1">
      <c r="A10" s="522"/>
      <c r="B10" s="1962"/>
      <c r="C10" s="2000" t="str">
        <f>IFERROR(INDEX(#REF!,MATCH(#REF!,이름,0)),"")</f>
        <v/>
      </c>
      <c r="D10" s="2000"/>
      <c r="E10" s="2000"/>
      <c r="F10" s="2000"/>
      <c r="G10" s="2000"/>
      <c r="H10" s="2000"/>
      <c r="I10" s="1999"/>
      <c r="J10" s="1999"/>
      <c r="K10" s="1999"/>
      <c r="L10" s="1999"/>
      <c r="N10" s="1962"/>
      <c r="O10" s="2000" t="str">
        <f>IFERROR(INDEX(#REF!,MATCH(#REF!,이름,0)),"")</f>
        <v/>
      </c>
      <c r="P10" s="2000"/>
      <c r="Q10" s="2000"/>
      <c r="R10" s="2000"/>
      <c r="S10" s="2000"/>
      <c r="T10" s="2000"/>
      <c r="U10" s="1999"/>
      <c r="V10" s="1999"/>
      <c r="W10" s="1999"/>
      <c r="X10" s="1999"/>
    </row>
    <row r="11" spans="1:24" ht="22.5" customHeight="1">
      <c r="A11" s="522"/>
      <c r="B11" s="1962"/>
      <c r="C11" s="2000" t="str">
        <f>IFERROR(INDEX(#REF!,MATCH(#REF!,이름,0)),"")</f>
        <v/>
      </c>
      <c r="D11" s="2000"/>
      <c r="E11" s="2000"/>
      <c r="F11" s="2000"/>
      <c r="G11" s="2000"/>
      <c r="H11" s="2000"/>
      <c r="I11" s="1999"/>
      <c r="J11" s="1999"/>
      <c r="K11" s="1999"/>
      <c r="L11" s="1999"/>
      <c r="N11" s="1962"/>
      <c r="O11" s="2000" t="str">
        <f>IFERROR(INDEX(#REF!,MATCH(#REF!,이름,0)),"")</f>
        <v/>
      </c>
      <c r="P11" s="2000"/>
      <c r="Q11" s="2000"/>
      <c r="R11" s="2000"/>
      <c r="S11" s="2000"/>
      <c r="T11" s="2000"/>
      <c r="U11" s="1999"/>
      <c r="V11" s="1999"/>
      <c r="W11" s="1999"/>
      <c r="X11" s="1999"/>
    </row>
    <row r="12" spans="1:24" ht="22.5" customHeight="1">
      <c r="A12" s="522"/>
      <c r="B12" s="1962"/>
      <c r="C12" s="2000" t="str">
        <f>IFERROR(INDEX(#REF!,MATCH(#REF!,이름,0)),"")</f>
        <v/>
      </c>
      <c r="D12" s="2000"/>
      <c r="E12" s="2000"/>
      <c r="F12" s="2000"/>
      <c r="G12" s="2000"/>
      <c r="H12" s="2000"/>
      <c r="I12" s="1999"/>
      <c r="J12" s="1999"/>
      <c r="K12" s="1999"/>
      <c r="L12" s="1999"/>
      <c r="N12" s="1962"/>
      <c r="O12" s="2000" t="str">
        <f>IFERROR(INDEX(#REF!,MATCH(#REF!,이름,0)),"")</f>
        <v/>
      </c>
      <c r="P12" s="2000"/>
      <c r="Q12" s="2000"/>
      <c r="R12" s="2000"/>
      <c r="S12" s="2000"/>
      <c r="T12" s="2000"/>
      <c r="U12" s="1999"/>
      <c r="V12" s="1999"/>
      <c r="W12" s="1999"/>
      <c r="X12" s="1999"/>
    </row>
    <row r="13" spans="1:24" s="611" customFormat="1" ht="18" customHeight="1">
      <c r="A13" s="521"/>
      <c r="B13" s="609"/>
      <c r="C13" s="609"/>
      <c r="D13" s="609"/>
      <c r="E13" s="609"/>
      <c r="F13" s="609"/>
      <c r="G13" s="609"/>
      <c r="H13" s="609"/>
      <c r="I13" s="610"/>
      <c r="J13" s="610"/>
      <c r="K13" s="610"/>
      <c r="L13" s="610"/>
      <c r="N13" s="609"/>
      <c r="O13" s="609"/>
      <c r="P13" s="609"/>
      <c r="Q13" s="609"/>
      <c r="R13" s="609"/>
      <c r="S13" s="609"/>
      <c r="T13" s="609"/>
      <c r="U13" s="610"/>
      <c r="V13" s="610"/>
      <c r="W13" s="610"/>
      <c r="X13" s="610"/>
    </row>
    <row r="14" spans="1:24" ht="17.25">
      <c r="A14" s="521"/>
      <c r="B14" s="1994" t="s">
        <v>1755</v>
      </c>
      <c r="C14" s="1994"/>
      <c r="D14" s="1994"/>
      <c r="E14" s="1994"/>
      <c r="F14" s="1994"/>
      <c r="G14" s="1994"/>
      <c r="H14" s="1994"/>
      <c r="I14" s="1994"/>
      <c r="J14" s="1994"/>
      <c r="K14" s="1994"/>
      <c r="L14" s="1994"/>
      <c r="N14" s="1994" t="s">
        <v>1755</v>
      </c>
      <c r="O14" s="1994"/>
      <c r="P14" s="1994"/>
      <c r="Q14" s="1994"/>
      <c r="R14" s="1994"/>
      <c r="S14" s="1994"/>
      <c r="T14" s="1994"/>
      <c r="U14" s="1994"/>
      <c r="V14" s="1994"/>
      <c r="W14" s="1994"/>
      <c r="X14" s="1994"/>
    </row>
    <row r="15" spans="1:24" ht="22.5" customHeight="1">
      <c r="A15" s="521"/>
      <c r="B15" s="612" t="s">
        <v>1756</v>
      </c>
      <c r="C15" s="612" t="s">
        <v>1757</v>
      </c>
      <c r="D15" s="612" t="s">
        <v>1758</v>
      </c>
      <c r="E15" s="1995" t="s">
        <v>1759</v>
      </c>
      <c r="F15" s="1995"/>
      <c r="G15" s="1996" t="s">
        <v>1760</v>
      </c>
      <c r="H15" s="1997"/>
      <c r="I15" s="1997"/>
      <c r="J15" s="1997"/>
      <c r="K15" s="1997"/>
      <c r="L15" s="1998"/>
      <c r="N15" s="612" t="s">
        <v>1756</v>
      </c>
      <c r="O15" s="612" t="s">
        <v>1757</v>
      </c>
      <c r="P15" s="612" t="s">
        <v>1758</v>
      </c>
      <c r="Q15" s="1995" t="s">
        <v>1761</v>
      </c>
      <c r="R15" s="1995"/>
      <c r="S15" s="1996" t="s">
        <v>1760</v>
      </c>
      <c r="T15" s="1997"/>
      <c r="U15" s="1997"/>
      <c r="V15" s="1997"/>
      <c r="W15" s="1997"/>
      <c r="X15" s="1998"/>
    </row>
    <row r="16" spans="1:24" ht="22.5" customHeight="1">
      <c r="A16" s="521"/>
      <c r="B16" s="613"/>
      <c r="C16" s="603"/>
      <c r="D16" s="603"/>
      <c r="E16" s="1993"/>
      <c r="F16" s="1993"/>
      <c r="G16" s="1990"/>
      <c r="H16" s="1992"/>
      <c r="I16" s="1992"/>
      <c r="J16" s="1992"/>
      <c r="K16" s="1992"/>
      <c r="L16" s="1991"/>
      <c r="N16" s="613"/>
      <c r="O16" s="614"/>
      <c r="P16" s="614"/>
      <c r="Q16" s="1993"/>
      <c r="R16" s="1993"/>
      <c r="S16" s="1990"/>
      <c r="T16" s="1992"/>
      <c r="U16" s="1992"/>
      <c r="V16" s="1992"/>
      <c r="W16" s="1992"/>
      <c r="X16" s="1991"/>
    </row>
    <row r="17" spans="1:24" ht="22.5" customHeight="1">
      <c r="A17" s="521"/>
      <c r="B17" s="613"/>
      <c r="C17" s="603"/>
      <c r="D17" s="603"/>
      <c r="E17" s="1990"/>
      <c r="F17" s="1991"/>
      <c r="G17" s="1990"/>
      <c r="H17" s="1992"/>
      <c r="I17" s="1992"/>
      <c r="J17" s="1992"/>
      <c r="K17" s="1992"/>
      <c r="L17" s="1991"/>
      <c r="N17" s="613"/>
      <c r="O17" s="614"/>
      <c r="P17" s="614"/>
      <c r="Q17" s="1990"/>
      <c r="R17" s="1991"/>
      <c r="S17" s="1990"/>
      <c r="T17" s="1992"/>
      <c r="U17" s="1992"/>
      <c r="V17" s="1992"/>
      <c r="W17" s="1992"/>
      <c r="X17" s="1991"/>
    </row>
    <row r="18" spans="1:24" ht="22.5" customHeight="1">
      <c r="A18" s="525"/>
      <c r="B18" s="613"/>
      <c r="C18" s="603"/>
      <c r="D18" s="603"/>
      <c r="E18" s="1990"/>
      <c r="F18" s="1991"/>
      <c r="G18" s="1990"/>
      <c r="H18" s="1992"/>
      <c r="I18" s="1992"/>
      <c r="J18" s="1992"/>
      <c r="K18" s="1992"/>
      <c r="L18" s="1991"/>
      <c r="N18" s="613"/>
      <c r="O18" s="614"/>
      <c r="P18" s="614"/>
      <c r="Q18" s="1990"/>
      <c r="R18" s="1991"/>
      <c r="S18" s="1990"/>
      <c r="T18" s="1992"/>
      <c r="U18" s="1992"/>
      <c r="V18" s="1992"/>
      <c r="W18" s="1992"/>
      <c r="X18" s="1991"/>
    </row>
    <row r="19" spans="1:24" ht="22.5" customHeight="1">
      <c r="A19" s="522"/>
      <c r="B19" s="613"/>
      <c r="C19" s="603"/>
      <c r="D19" s="603"/>
      <c r="E19" s="1993"/>
      <c r="F19" s="1993"/>
      <c r="G19" s="1990"/>
      <c r="H19" s="1992"/>
      <c r="I19" s="1992"/>
      <c r="J19" s="1992"/>
      <c r="K19" s="1992"/>
      <c r="L19" s="1991"/>
      <c r="N19" s="613"/>
      <c r="O19" s="614"/>
      <c r="P19" s="614"/>
      <c r="Q19" s="1993"/>
      <c r="R19" s="1993"/>
      <c r="S19" s="1990"/>
      <c r="T19" s="1992"/>
      <c r="U19" s="1992"/>
      <c r="V19" s="1992"/>
      <c r="W19" s="1992"/>
      <c r="X19" s="1991"/>
    </row>
    <row r="20" spans="1:24" ht="22.5" customHeight="1">
      <c r="A20" s="525"/>
      <c r="B20" s="613"/>
      <c r="C20" s="603"/>
      <c r="D20" s="603"/>
      <c r="E20" s="1993"/>
      <c r="F20" s="1993"/>
      <c r="G20" s="1990"/>
      <c r="H20" s="1992"/>
      <c r="I20" s="1992"/>
      <c r="J20" s="1992"/>
      <c r="K20" s="1992"/>
      <c r="L20" s="1991"/>
      <c r="N20" s="613"/>
      <c r="O20" s="614"/>
      <c r="P20" s="614"/>
      <c r="Q20" s="1993"/>
      <c r="R20" s="1993"/>
      <c r="S20" s="1990"/>
      <c r="T20" s="1992"/>
      <c r="U20" s="1992"/>
      <c r="V20" s="1992"/>
      <c r="W20" s="1992"/>
      <c r="X20" s="1991"/>
    </row>
    <row r="21" spans="1:24">
      <c r="A21" s="525"/>
      <c r="B21" s="1986"/>
      <c r="C21" s="1986"/>
      <c r="D21" s="1986"/>
      <c r="E21" s="1986"/>
      <c r="F21" s="1986"/>
      <c r="G21" s="1986"/>
      <c r="H21" s="1986"/>
      <c r="I21" s="1986"/>
      <c r="J21" s="1986"/>
      <c r="K21" s="1986"/>
      <c r="L21" s="492"/>
      <c r="N21" s="505"/>
      <c r="O21" s="505"/>
      <c r="P21" s="505"/>
      <c r="Q21" s="615"/>
      <c r="R21" s="615"/>
      <c r="S21" s="616"/>
      <c r="T21" s="616"/>
      <c r="U21" s="616"/>
      <c r="V21" s="616"/>
      <c r="W21" s="616"/>
      <c r="X21" s="505"/>
    </row>
    <row r="22" spans="1:24">
      <c r="A22" s="525"/>
      <c r="B22" s="1988" t="s">
        <v>1762</v>
      </c>
      <c r="C22" s="1988"/>
      <c r="D22" s="1988"/>
      <c r="E22" s="1988"/>
      <c r="F22" s="1988"/>
      <c r="G22" s="1988"/>
      <c r="H22" s="1988"/>
      <c r="I22" s="1988"/>
      <c r="J22" s="1988"/>
      <c r="K22" s="1988"/>
      <c r="L22" s="492"/>
      <c r="N22" s="1988" t="s">
        <v>1763</v>
      </c>
      <c r="O22" s="1988"/>
      <c r="P22" s="1988"/>
      <c r="Q22" s="1988"/>
      <c r="R22" s="1988"/>
      <c r="S22" s="1988"/>
      <c r="T22" s="1988"/>
      <c r="U22" s="1988"/>
      <c r="V22" s="1988"/>
      <c r="W22" s="1988"/>
      <c r="X22" s="1988"/>
    </row>
    <row r="23" spans="1:24" ht="16.5" customHeight="1">
      <c r="A23" s="522"/>
      <c r="B23" s="1988"/>
      <c r="C23" s="1988"/>
      <c r="D23" s="1988"/>
      <c r="E23" s="1988"/>
      <c r="F23" s="1988"/>
      <c r="G23" s="1988"/>
      <c r="H23" s="1988"/>
      <c r="I23" s="1988"/>
      <c r="J23" s="1988"/>
      <c r="K23" s="1988"/>
      <c r="L23" s="492"/>
      <c r="N23" s="1986"/>
      <c r="O23" s="1986"/>
      <c r="P23" s="1986"/>
      <c r="Q23" s="1986"/>
      <c r="R23" s="1986"/>
      <c r="S23" s="1986"/>
      <c r="T23" s="1986"/>
      <c r="U23" s="1986"/>
      <c r="V23" s="1986"/>
      <c r="W23" s="1986"/>
      <c r="X23" s="1986"/>
    </row>
    <row r="24" spans="1:24" ht="16.5" customHeight="1">
      <c r="A24" s="525"/>
      <c r="B24" s="1989" t="s">
        <v>1764</v>
      </c>
      <c r="C24" s="1989"/>
      <c r="D24" s="1989"/>
      <c r="E24" s="1989"/>
      <c r="F24" s="1989"/>
      <c r="G24" s="1989"/>
      <c r="H24" s="1989"/>
      <c r="I24" s="1989"/>
      <c r="J24" s="1989"/>
      <c r="K24" s="1989"/>
      <c r="L24" s="1989"/>
      <c r="N24" s="1989">
        <f ca="1">TODAY()</f>
        <v>45428</v>
      </c>
      <c r="O24" s="1989"/>
      <c r="P24" s="1989"/>
      <c r="Q24" s="1989"/>
      <c r="R24" s="1989"/>
      <c r="S24" s="1989"/>
      <c r="T24" s="1989"/>
      <c r="U24" s="1989"/>
      <c r="V24" s="1989"/>
      <c r="W24" s="1989"/>
      <c r="X24" s="1989"/>
    </row>
    <row r="25" spans="1:24">
      <c r="A25" s="525"/>
      <c r="B25" s="1986"/>
      <c r="C25" s="1986"/>
      <c r="D25" s="1986"/>
      <c r="E25" s="1986"/>
      <c r="F25" s="1986"/>
      <c r="G25" s="1986"/>
      <c r="H25" s="1986"/>
      <c r="I25" s="1986"/>
      <c r="J25" s="1986"/>
      <c r="K25" s="1986"/>
      <c r="L25" s="492"/>
      <c r="N25" s="1986"/>
      <c r="O25" s="1986"/>
      <c r="P25" s="1986"/>
      <c r="Q25" s="1986"/>
      <c r="R25" s="1986"/>
      <c r="S25" s="1986"/>
      <c r="T25" s="1986"/>
      <c r="U25" s="1986"/>
      <c r="V25" s="1986"/>
      <c r="W25" s="1986"/>
      <c r="X25" s="1986"/>
    </row>
    <row r="26" spans="1:24">
      <c r="A26" s="525"/>
      <c r="B26" s="1986"/>
      <c r="C26" s="1986"/>
      <c r="D26" s="1986"/>
      <c r="E26" s="617" t="s">
        <v>1474</v>
      </c>
      <c r="F26" s="524"/>
      <c r="G26" s="1987" t="s">
        <v>1473</v>
      </c>
      <c r="H26" s="1987"/>
      <c r="I26" s="1987"/>
      <c r="J26" s="1987"/>
      <c r="K26" s="1987"/>
      <c r="L26" s="1987"/>
      <c r="N26" s="1986"/>
      <c r="O26" s="1986"/>
      <c r="P26" s="1986"/>
      <c r="Q26" s="1986"/>
      <c r="R26" s="1986"/>
      <c r="S26" s="1988" t="s">
        <v>1474</v>
      </c>
      <c r="T26" s="1988"/>
      <c r="U26" s="1987" t="s">
        <v>1473</v>
      </c>
      <c r="V26" s="1987"/>
      <c r="W26" s="1987"/>
      <c r="X26" s="1987"/>
    </row>
    <row r="27" spans="1:24">
      <c r="A27" s="525"/>
      <c r="B27" s="1986"/>
      <c r="C27" s="1986"/>
      <c r="D27" s="1986"/>
      <c r="E27" s="1986"/>
      <c r="F27" s="1986"/>
      <c r="G27" s="1986"/>
      <c r="H27" s="1986"/>
      <c r="I27" s="1986"/>
      <c r="J27" s="1986"/>
      <c r="K27" s="1986"/>
      <c r="L27" s="492"/>
      <c r="N27" s="1986"/>
      <c r="O27" s="1986"/>
      <c r="P27" s="1986"/>
      <c r="Q27" s="1986"/>
      <c r="R27" s="1986"/>
      <c r="S27" s="1986"/>
      <c r="T27" s="1986"/>
      <c r="U27" s="1986"/>
      <c r="V27" s="1986"/>
      <c r="W27" s="1986"/>
      <c r="X27" s="1986"/>
    </row>
    <row r="28" spans="1:24" ht="16.5" customHeight="1">
      <c r="A28" s="525"/>
      <c r="B28" s="1983" t="s">
        <v>1765</v>
      </c>
      <c r="C28" s="1983"/>
      <c r="D28" s="1983"/>
      <c r="E28" s="1983"/>
      <c r="F28" s="1983"/>
      <c r="G28" s="1983"/>
      <c r="H28" s="1983"/>
      <c r="I28" s="1983"/>
      <c r="J28" s="1983"/>
      <c r="K28" s="1983"/>
      <c r="L28" s="1983"/>
      <c r="N28" s="1983" t="s">
        <v>1765</v>
      </c>
      <c r="O28" s="1983"/>
      <c r="P28" s="1983"/>
      <c r="Q28" s="1983"/>
      <c r="R28" s="1983"/>
      <c r="S28" s="1983"/>
      <c r="T28" s="1983"/>
      <c r="U28" s="1983"/>
      <c r="V28" s="1983"/>
      <c r="W28" s="1983"/>
      <c r="X28" s="1983"/>
    </row>
    <row r="29" spans="1:24" ht="36" customHeight="1">
      <c r="A29" s="525"/>
      <c r="B29" s="230"/>
      <c r="C29" s="230"/>
      <c r="D29" s="230"/>
      <c r="E29" s="230"/>
      <c r="F29" s="230"/>
      <c r="G29" s="230"/>
      <c r="H29" s="230"/>
      <c r="I29" s="230"/>
      <c r="J29" s="230"/>
      <c r="K29" s="230"/>
      <c r="L29" s="230"/>
      <c r="N29" s="1984" t="s">
        <v>1766</v>
      </c>
      <c r="O29" s="1985"/>
      <c r="P29" s="1985"/>
      <c r="Q29" s="1985"/>
      <c r="R29" s="1985"/>
      <c r="S29" s="1985"/>
      <c r="T29" s="1985"/>
      <c r="U29" s="1985"/>
      <c r="V29" s="1985"/>
      <c r="W29" s="1985"/>
      <c r="X29" s="1985"/>
    </row>
    <row r="30" spans="1:24">
      <c r="A30" s="525"/>
      <c r="B30" s="230"/>
      <c r="C30" s="230"/>
      <c r="D30" s="230"/>
      <c r="E30" s="230"/>
      <c r="F30" s="230"/>
      <c r="G30" s="230"/>
      <c r="H30" s="230"/>
      <c r="I30" s="230"/>
      <c r="J30" s="230"/>
      <c r="K30" s="230"/>
      <c r="L30" s="230"/>
      <c r="N30" s="486"/>
      <c r="O30" s="486"/>
      <c r="P30" s="486"/>
      <c r="Q30" s="486"/>
      <c r="R30" s="486"/>
      <c r="S30" s="486"/>
      <c r="T30" s="486"/>
      <c r="U30" s="486"/>
      <c r="V30" s="486"/>
      <c r="W30" s="486"/>
      <c r="X30" s="486"/>
    </row>
    <row r="31" spans="1:24" s="486" customFormat="1" ht="5.25" customHeight="1">
      <c r="A31" s="525"/>
      <c r="B31" s="485"/>
      <c r="C31" s="485"/>
      <c r="D31" s="485"/>
      <c r="E31" s="485"/>
      <c r="F31" s="485"/>
      <c r="G31" s="485"/>
      <c r="H31" s="485"/>
      <c r="I31" s="485"/>
      <c r="J31" s="485"/>
      <c r="K31" s="485"/>
      <c r="L31" s="485"/>
      <c r="N31" s="744"/>
      <c r="O31" s="744"/>
      <c r="P31" s="744"/>
      <c r="Q31" s="744"/>
      <c r="R31" s="744"/>
      <c r="S31" s="744"/>
      <c r="T31" s="744"/>
      <c r="U31" s="744"/>
      <c r="V31" s="744"/>
      <c r="W31" s="744"/>
      <c r="X31" s="744"/>
    </row>
    <row r="32" spans="1:24" s="486" customFormat="1">
      <c r="A32" s="533"/>
      <c r="B32" s="485"/>
      <c r="C32" s="485"/>
      <c r="D32" s="485"/>
      <c r="E32" s="485"/>
      <c r="F32" s="485"/>
      <c r="G32" s="485"/>
      <c r="H32" s="485"/>
      <c r="I32" s="485"/>
      <c r="J32" s="485"/>
      <c r="K32" s="485"/>
      <c r="L32" s="485"/>
      <c r="N32" s="744"/>
      <c r="O32" s="744"/>
      <c r="P32" s="744"/>
      <c r="Q32" s="744"/>
      <c r="R32" s="744"/>
      <c r="S32" s="744"/>
      <c r="T32" s="744"/>
      <c r="U32" s="744"/>
      <c r="V32" s="744"/>
      <c r="W32" s="744"/>
      <c r="X32" s="744"/>
    </row>
    <row r="33" spans="1:24" s="486" customFormat="1">
      <c r="A33" s="508"/>
      <c r="B33" s="485"/>
      <c r="C33" s="485"/>
      <c r="D33" s="485"/>
      <c r="E33" s="485"/>
      <c r="F33" s="485"/>
      <c r="G33" s="485"/>
      <c r="H33" s="485"/>
      <c r="I33" s="485"/>
      <c r="J33" s="485"/>
      <c r="K33" s="485"/>
      <c r="L33" s="485"/>
      <c r="N33" s="744"/>
      <c r="O33" s="744"/>
      <c r="P33" s="744"/>
      <c r="Q33" s="744"/>
      <c r="R33" s="744"/>
      <c r="S33" s="744"/>
      <c r="T33" s="744"/>
      <c r="U33" s="744"/>
      <c r="V33" s="744"/>
      <c r="W33" s="744"/>
      <c r="X33" s="744"/>
    </row>
    <row r="34" spans="1:24" s="486" customFormat="1">
      <c r="A34" s="533"/>
      <c r="B34" s="485"/>
      <c r="C34" s="485"/>
      <c r="D34" s="485"/>
      <c r="E34" s="485"/>
      <c r="F34" s="485"/>
      <c r="G34" s="485"/>
      <c r="H34" s="485"/>
      <c r="I34" s="485"/>
      <c r="J34" s="485"/>
      <c r="K34" s="485"/>
      <c r="L34" s="485"/>
    </row>
    <row r="35" spans="1:24" s="486" customFormat="1">
      <c r="A35" s="535"/>
      <c r="B35" s="485"/>
      <c r="C35" s="485"/>
      <c r="D35" s="485"/>
      <c r="E35" s="485"/>
      <c r="F35" s="485"/>
      <c r="G35" s="485"/>
      <c r="H35" s="485"/>
      <c r="I35" s="485"/>
      <c r="J35" s="485"/>
      <c r="K35" s="485"/>
      <c r="L35" s="485"/>
    </row>
    <row r="36" spans="1:24" s="486" customFormat="1">
      <c r="A36" s="535"/>
      <c r="B36" s="485"/>
      <c r="C36" s="485"/>
      <c r="D36" s="485"/>
      <c r="E36" s="485"/>
      <c r="F36" s="485"/>
      <c r="G36" s="485"/>
      <c r="H36" s="485"/>
      <c r="I36" s="485"/>
      <c r="J36" s="485"/>
      <c r="K36" s="485"/>
      <c r="L36" s="485"/>
    </row>
    <row r="37" spans="1:24" s="486" customFormat="1">
      <c r="A37" s="535"/>
      <c r="B37" s="485"/>
      <c r="C37" s="485"/>
      <c r="D37" s="485"/>
      <c r="E37" s="485"/>
      <c r="F37" s="485"/>
      <c r="G37" s="485"/>
      <c r="H37" s="485"/>
      <c r="I37" s="485"/>
      <c r="J37" s="485"/>
      <c r="K37" s="485"/>
      <c r="L37" s="485"/>
      <c r="N37" s="485"/>
      <c r="O37" s="485"/>
      <c r="P37" s="485"/>
      <c r="Q37" s="485"/>
      <c r="R37" s="485"/>
      <c r="S37" s="485"/>
      <c r="T37" s="485"/>
      <c r="U37" s="485"/>
      <c r="V37" s="485"/>
      <c r="W37" s="485"/>
      <c r="X37" s="485"/>
    </row>
    <row r="38" spans="1:24">
      <c r="A38" s="533"/>
    </row>
  </sheetData>
  <mergeCells count="87">
    <mergeCell ref="B2:L2"/>
    <mergeCell ref="N2:X2"/>
    <mergeCell ref="B3:L3"/>
    <mergeCell ref="N3:X3"/>
    <mergeCell ref="C4:L4"/>
    <mergeCell ref="O4:X4"/>
    <mergeCell ref="C5:L5"/>
    <mergeCell ref="O5:X5"/>
    <mergeCell ref="C7:L7"/>
    <mergeCell ref="O7:X7"/>
    <mergeCell ref="B8:B12"/>
    <mergeCell ref="C8:D8"/>
    <mergeCell ref="E8:H8"/>
    <mergeCell ref="I8:L8"/>
    <mergeCell ref="N8:N12"/>
    <mergeCell ref="O8:P8"/>
    <mergeCell ref="U10:X10"/>
    <mergeCell ref="Q8:T8"/>
    <mergeCell ref="U8:X8"/>
    <mergeCell ref="C9:D9"/>
    <mergeCell ref="E9:H9"/>
    <mergeCell ref="I9:L9"/>
    <mergeCell ref="O9:P9"/>
    <mergeCell ref="Q9:T9"/>
    <mergeCell ref="U9:X9"/>
    <mergeCell ref="C10:D10"/>
    <mergeCell ref="E10:H10"/>
    <mergeCell ref="I10:L10"/>
    <mergeCell ref="O10:P10"/>
    <mergeCell ref="Q10:T10"/>
    <mergeCell ref="U12:X12"/>
    <mergeCell ref="C11:D11"/>
    <mergeCell ref="E11:H11"/>
    <mergeCell ref="I11:L11"/>
    <mergeCell ref="O11:P11"/>
    <mergeCell ref="Q11:T11"/>
    <mergeCell ref="U11:X11"/>
    <mergeCell ref="C12:D12"/>
    <mergeCell ref="E12:H12"/>
    <mergeCell ref="I12:L12"/>
    <mergeCell ref="O12:P12"/>
    <mergeCell ref="Q12:T12"/>
    <mergeCell ref="B14:L14"/>
    <mergeCell ref="N14:X14"/>
    <mergeCell ref="E15:F15"/>
    <mergeCell ref="G15:L15"/>
    <mergeCell ref="Q15:R15"/>
    <mergeCell ref="S15:X15"/>
    <mergeCell ref="E16:F16"/>
    <mergeCell ref="G16:L16"/>
    <mergeCell ref="Q16:R16"/>
    <mergeCell ref="S16:X16"/>
    <mergeCell ref="E17:F17"/>
    <mergeCell ref="G17:L17"/>
    <mergeCell ref="Q17:R17"/>
    <mergeCell ref="S17:X17"/>
    <mergeCell ref="B22:K22"/>
    <mergeCell ref="N22:X22"/>
    <mergeCell ref="E18:F18"/>
    <mergeCell ref="G18:L18"/>
    <mergeCell ref="Q18:R18"/>
    <mergeCell ref="S18:X18"/>
    <mergeCell ref="E19:F19"/>
    <mergeCell ref="G19:L19"/>
    <mergeCell ref="Q19:R19"/>
    <mergeCell ref="S19:X19"/>
    <mergeCell ref="E20:F20"/>
    <mergeCell ref="G20:L20"/>
    <mergeCell ref="Q20:R20"/>
    <mergeCell ref="S20:X20"/>
    <mergeCell ref="B21:K21"/>
    <mergeCell ref="B23:K23"/>
    <mergeCell ref="N23:X23"/>
    <mergeCell ref="B24:L24"/>
    <mergeCell ref="N24:X24"/>
    <mergeCell ref="B25:K25"/>
    <mergeCell ref="N25:X25"/>
    <mergeCell ref="B28:L28"/>
    <mergeCell ref="N28:X28"/>
    <mergeCell ref="N29:X29"/>
    <mergeCell ref="B26:D26"/>
    <mergeCell ref="G26:L26"/>
    <mergeCell ref="N26:R26"/>
    <mergeCell ref="S26:T26"/>
    <mergeCell ref="U26:X26"/>
    <mergeCell ref="B27:K27"/>
    <mergeCell ref="N27:X27"/>
  </mergeCells>
  <phoneticPr fontId="14" type="noConversion"/>
  <dataValidations count="2">
    <dataValidation type="date" allowBlank="1" showInputMessage="1" showErrorMessage="1" prompt="yymmdd_x000a_(년-월-일)" sqref="C6 F6 O6 R6 B16:B20 N16:N20">
      <formula1>36526</formula1>
      <formula2>401768</formula2>
    </dataValidation>
    <dataValidation allowBlank="1" showInputMessage="1" showErrorMessage="1" prompt="시:분_x000a_(24시간제)" sqref="D6 G6 P6 S6"/>
  </dataValidations>
  <printOptions horizontalCentered="1"/>
  <pageMargins left="0.23622047244094502" right="0.23622047244094502" top="0.74803149606299202" bottom="0.74803149606299202" header="0.31496062992126" footer="0.31496062992126"/>
  <pageSetup paperSize="9" fitToHeight="0" orientation="portrait" cellComments="atEnd" r:id="rId1"/>
  <drawing r:id="rId2"/>
  <legacyDrawing r:id="rId3"/>
  <mc:AlternateContent xmlns:mc="http://schemas.openxmlformats.org/markup-compatibility/2006">
    <mc:Choice Requires="x14">
      <controls>
        <mc:AlternateContent xmlns:mc="http://schemas.openxmlformats.org/markup-compatibility/2006">
          <mc:Choice Requires="x14">
            <control shapeId="873482" r:id="rId4" name="Button 10">
              <controlPr defaultSize="0" print="0" autoFill="0" autoPict="0" macro="[6]!출장신청서">
                <anchor moveWithCells="1" sizeWithCells="1">
                  <from>
                    <xdr:col>2</xdr:col>
                    <xdr:colOff>285750</xdr:colOff>
                    <xdr:row>28</xdr:row>
                    <xdr:rowOff>200025</xdr:rowOff>
                  </from>
                  <to>
                    <xdr:col>6</xdr:col>
                    <xdr:colOff>352425</xdr:colOff>
                    <xdr:row>29</xdr:row>
                    <xdr:rowOff>104775</xdr:rowOff>
                  </to>
                </anchor>
              </controlPr>
            </control>
          </mc:Choice>
        </mc:AlternateContent>
        <mc:AlternateContent xmlns:mc="http://schemas.openxmlformats.org/markup-compatibility/2006">
          <mc:Choice Requires="x14">
            <control shapeId="873483" r:id="rId5" name="Button 11">
              <controlPr defaultSize="0" print="0" autoFill="0" autoPict="0" macro="[6]!출장결과보고서">
                <anchor moveWithCells="1" sizeWithCells="1">
                  <from>
                    <xdr:col>14</xdr:col>
                    <xdr:colOff>600075</xdr:colOff>
                    <xdr:row>30</xdr:row>
                    <xdr:rowOff>171450</xdr:rowOff>
                  </from>
                  <to>
                    <xdr:col>19</xdr:col>
                    <xdr:colOff>152400</xdr:colOff>
                    <xdr:row>32</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'C:\Users\owner\AppData\Local\Microsoft\Windows\INetCache\IE\W9T2V5KD\[서울대학교 산학협력단 표준 연구비 청구서식(2022.5.).xlsm]Sheet1'!#REF!</xm:f>
          </x14:formula1>
          <xm:sqref>C4:L4 O4:X4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O44"/>
  <sheetViews>
    <sheetView zoomScaleNormal="100" workbookViewId="0">
      <selection activeCell="A8" sqref="A8:F8"/>
    </sheetView>
  </sheetViews>
  <sheetFormatPr defaultColWidth="1.77734375" defaultRowHeight="18" customHeight="1"/>
  <cols>
    <col min="1" max="48" width="1.77734375" style="246" customWidth="1"/>
    <col min="49" max="49" width="1.77734375" style="247" customWidth="1"/>
    <col min="50" max="51" width="1.77734375" style="246"/>
    <col min="52" max="52" width="6.6640625" style="246" bestFit="1" customWidth="1"/>
    <col min="53" max="16384" width="1.77734375" style="246"/>
  </cols>
  <sheetData>
    <row r="1" spans="1:93" s="247" customFormat="1" ht="31.5">
      <c r="A1" s="1311" t="s">
        <v>130</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AK1" s="1311"/>
      <c r="AL1" s="1311"/>
      <c r="AM1" s="1311"/>
      <c r="AN1" s="1311"/>
      <c r="AO1" s="1311"/>
      <c r="AP1" s="1311"/>
      <c r="AQ1" s="1311"/>
      <c r="AR1" s="1311"/>
      <c r="AS1" s="1311"/>
      <c r="AT1" s="1311"/>
      <c r="AU1" s="1311"/>
      <c r="AV1" s="1311"/>
    </row>
    <row r="2" spans="1:93" ht="13.5">
      <c r="A2" s="1609" t="s">
        <v>131</v>
      </c>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c r="AO2" s="1610"/>
      <c r="AP2" s="1610"/>
      <c r="AQ2" s="1610"/>
      <c r="AR2" s="1610"/>
      <c r="AS2" s="1610"/>
      <c r="AT2" s="1610"/>
      <c r="AU2" s="1610"/>
      <c r="AV2" s="1610"/>
      <c r="AW2" s="1610"/>
    </row>
    <row r="3" spans="1:93" ht="18" customHeight="1">
      <c r="AX3" s="2228"/>
      <c r="AY3" s="2228"/>
      <c r="AZ3" s="2228"/>
      <c r="BA3" s="2228"/>
      <c r="BB3" s="2228"/>
      <c r="BC3" s="2228"/>
      <c r="BD3" s="2228"/>
      <c r="BE3" s="2228"/>
      <c r="BF3" s="2228"/>
      <c r="BG3" s="2228"/>
    </row>
    <row r="4" spans="1:93" s="242" customFormat="1" ht="18" customHeight="1">
      <c r="A4" s="1287" t="s">
        <v>81</v>
      </c>
      <c r="B4" s="1287"/>
      <c r="C4" s="1287"/>
      <c r="D4" s="1287"/>
      <c r="E4" s="1287"/>
      <c r="F4" s="1287"/>
      <c r="G4" s="1327"/>
      <c r="H4" s="1287">
        <f>'1'!$H$3:$V$3</f>
        <v>0</v>
      </c>
      <c r="I4" s="1287"/>
      <c r="J4" s="1287"/>
      <c r="K4" s="1287"/>
      <c r="L4" s="1287"/>
      <c r="M4" s="1287"/>
      <c r="N4" s="1287"/>
      <c r="O4" s="1287"/>
      <c r="P4" s="1287"/>
      <c r="Q4" s="1287"/>
      <c r="R4" s="1287"/>
      <c r="S4" s="1287"/>
      <c r="T4" s="1287"/>
      <c r="U4" s="1287"/>
      <c r="V4" s="1287"/>
      <c r="W4" s="1287" t="s">
        <v>775</v>
      </c>
      <c r="X4" s="1287"/>
      <c r="Y4" s="1287"/>
      <c r="Z4" s="1287"/>
      <c r="AA4" s="1287"/>
      <c r="AB4" s="1287"/>
      <c r="AC4" s="1287">
        <f>'1'!$AC$3:$AI$3</f>
        <v>0</v>
      </c>
      <c r="AD4" s="1287"/>
      <c r="AE4" s="1287"/>
      <c r="AF4" s="1287"/>
      <c r="AG4" s="1287"/>
      <c r="AH4" s="1287"/>
      <c r="AI4" s="1287"/>
      <c r="AJ4" s="1287" t="s">
        <v>27</v>
      </c>
      <c r="AK4" s="1327"/>
      <c r="AL4" s="1327"/>
      <c r="AM4" s="1327"/>
      <c r="AN4" s="1327"/>
      <c r="AO4" s="297" t="s">
        <v>80</v>
      </c>
      <c r="AP4" s="1328">
        <f>'1'!$AP$3:$AV$3</f>
        <v>0</v>
      </c>
      <c r="AQ4" s="1327"/>
      <c r="AR4" s="1327"/>
      <c r="AS4" s="1327"/>
      <c r="AT4" s="1327"/>
      <c r="AU4" s="1327"/>
      <c r="AV4" s="1327"/>
      <c r="AW4" s="298"/>
      <c r="AX4" s="1274" t="s">
        <v>132</v>
      </c>
      <c r="AY4" s="1274"/>
      <c r="AZ4" s="1274"/>
      <c r="BA4" s="1274"/>
      <c r="BB4" s="1274"/>
      <c r="BC4" s="1274"/>
      <c r="BD4" s="1274"/>
      <c r="BE4" s="1274"/>
      <c r="BF4" s="1274"/>
      <c r="BG4" s="1274"/>
      <c r="BH4" s="1274"/>
      <c r="BI4" s="1274"/>
      <c r="BJ4" s="1274"/>
      <c r="BK4" s="1274"/>
      <c r="BL4" s="2198" t="s">
        <v>538</v>
      </c>
      <c r="BM4" s="2198"/>
      <c r="BN4" s="2198"/>
      <c r="BO4" s="2198"/>
      <c r="BP4" s="2198"/>
      <c r="BQ4" s="2198"/>
      <c r="BR4" s="2198"/>
      <c r="BS4" s="2198"/>
      <c r="BT4" s="2198"/>
      <c r="BU4" s="2198"/>
      <c r="BV4" s="2198"/>
      <c r="BW4" s="2198"/>
      <c r="BX4" s="245"/>
      <c r="BY4" s="245"/>
      <c r="BZ4" s="245"/>
      <c r="CA4" s="245"/>
      <c r="CB4" s="245"/>
      <c r="CC4" s="245"/>
      <c r="CD4" s="245"/>
      <c r="CE4" s="245"/>
      <c r="CF4" s="245"/>
      <c r="CG4" s="245"/>
      <c r="CH4" s="245"/>
      <c r="CI4" s="245"/>
      <c r="CJ4" s="245"/>
      <c r="CK4" s="245"/>
      <c r="CL4" s="245"/>
      <c r="CM4" s="245"/>
      <c r="CN4" s="245"/>
      <c r="CO4" s="245"/>
    </row>
    <row r="5" spans="1:93" s="242" customFormat="1" ht="18" customHeight="1">
      <c r="A5" s="1287" t="s">
        <v>82</v>
      </c>
      <c r="B5" s="1287"/>
      <c r="C5" s="1287"/>
      <c r="D5" s="1287"/>
      <c r="E5" s="1287"/>
      <c r="F5" s="1287"/>
      <c r="G5" s="1327"/>
      <c r="H5" s="1287">
        <f>'1'!$H$4:$Y$4</f>
        <v>0</v>
      </c>
      <c r="I5" s="1287"/>
      <c r="J5" s="1287"/>
      <c r="K5" s="1287"/>
      <c r="L5" s="1287"/>
      <c r="M5" s="1287"/>
      <c r="N5" s="1287"/>
      <c r="O5" s="1287"/>
      <c r="P5" s="1287"/>
      <c r="Q5" s="1287"/>
      <c r="R5" s="1287"/>
      <c r="S5" s="1287"/>
      <c r="T5" s="1287"/>
      <c r="U5" s="1287"/>
      <c r="V5" s="1287"/>
      <c r="W5" s="1287" t="s">
        <v>83</v>
      </c>
      <c r="X5" s="1287"/>
      <c r="Y5" s="1287"/>
      <c r="Z5" s="1287"/>
      <c r="AA5" s="1287"/>
      <c r="AB5" s="1287"/>
      <c r="AC5" s="1287">
        <f>'1'!$AC$4:$AV$4</f>
        <v>0</v>
      </c>
      <c r="AD5" s="1287"/>
      <c r="AE5" s="1287"/>
      <c r="AF5" s="1287"/>
      <c r="AG5" s="1287"/>
      <c r="AH5" s="1287"/>
      <c r="AI5" s="1287"/>
      <c r="AJ5" s="1327"/>
      <c r="AK5" s="1327"/>
      <c r="AL5" s="1327"/>
      <c r="AM5" s="1327"/>
      <c r="AN5" s="1327"/>
      <c r="AO5" s="1327"/>
      <c r="AP5" s="1327"/>
      <c r="AQ5" s="1327"/>
      <c r="AR5" s="1327"/>
      <c r="AS5" s="1327"/>
      <c r="AT5" s="1327"/>
      <c r="AU5" s="1327"/>
      <c r="AV5" s="1327"/>
      <c r="AW5" s="299"/>
      <c r="AX5" s="1274" t="s">
        <v>133</v>
      </c>
      <c r="AY5" s="1274"/>
      <c r="AZ5" s="1274"/>
      <c r="BA5" s="1274"/>
      <c r="BB5" s="1274"/>
      <c r="BC5" s="1274"/>
      <c r="BD5" s="1274"/>
      <c r="BE5" s="1274"/>
      <c r="BF5" s="1274"/>
      <c r="BG5" s="1274"/>
      <c r="BH5" s="1274"/>
      <c r="BI5" s="1274"/>
      <c r="BJ5" s="1274"/>
      <c r="BK5" s="1274"/>
      <c r="BL5" s="2198" t="s">
        <v>537</v>
      </c>
      <c r="BM5" s="2198"/>
      <c r="BN5" s="2198"/>
      <c r="BO5" s="2198"/>
      <c r="BP5" s="2198"/>
      <c r="BQ5" s="2198"/>
      <c r="BR5" s="2198"/>
      <c r="BS5" s="2198"/>
      <c r="BT5" s="2198"/>
      <c r="BU5" s="2198"/>
      <c r="BV5" s="2198"/>
      <c r="BW5" s="2198"/>
      <c r="BX5" s="245"/>
      <c r="BY5" s="245"/>
      <c r="BZ5" s="245"/>
      <c r="CA5" s="245"/>
      <c r="CB5" s="245"/>
      <c r="CC5" s="245"/>
      <c r="CD5" s="245"/>
      <c r="CE5" s="245"/>
      <c r="CF5" s="245"/>
      <c r="CG5" s="245"/>
      <c r="CH5" s="245"/>
      <c r="CI5" s="245"/>
      <c r="CJ5" s="245"/>
      <c r="CK5" s="245"/>
      <c r="CL5" s="245"/>
      <c r="CM5" s="245"/>
      <c r="CN5" s="245"/>
      <c r="CO5" s="245"/>
    </row>
    <row r="6" spans="1:93" s="242" customFormat="1" ht="18" customHeight="1">
      <c r="A6" s="1287" t="s">
        <v>79</v>
      </c>
      <c r="B6" s="1287"/>
      <c r="C6" s="1287"/>
      <c r="D6" s="1287"/>
      <c r="E6" s="1287"/>
      <c r="F6" s="1287"/>
      <c r="G6" s="1327"/>
      <c r="H6" s="1287">
        <f>'1'!$H$5:$AV$5</f>
        <v>0</v>
      </c>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299"/>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c r="CL6" s="245"/>
      <c r="CM6" s="245"/>
      <c r="CN6" s="245"/>
      <c r="CO6" s="245"/>
    </row>
    <row r="7" spans="1:93" s="245" customFormat="1" ht="12.95" customHeight="1">
      <c r="A7" s="250"/>
      <c r="B7" s="242"/>
      <c r="C7" s="242"/>
      <c r="D7" s="242"/>
      <c r="E7" s="242"/>
      <c r="F7" s="242"/>
      <c r="G7" s="250"/>
      <c r="H7" s="242"/>
      <c r="I7" s="242"/>
      <c r="J7" s="249"/>
      <c r="K7" s="249"/>
      <c r="L7" s="249"/>
      <c r="M7" s="249"/>
      <c r="N7" s="249"/>
      <c r="AW7" s="242"/>
      <c r="AX7" s="2229" t="s">
        <v>539</v>
      </c>
      <c r="AY7" s="2229"/>
      <c r="AZ7" s="2229"/>
      <c r="BA7" s="2229"/>
      <c r="BB7" s="2229"/>
      <c r="BC7" s="2229"/>
      <c r="BD7" s="2229"/>
      <c r="BE7" s="2229"/>
      <c r="BF7" s="2229"/>
      <c r="BG7" s="2229"/>
      <c r="BH7" s="2229"/>
      <c r="BI7" s="2229"/>
      <c r="BJ7" s="2229"/>
      <c r="BK7" s="2229"/>
      <c r="BL7" s="2229"/>
      <c r="BM7" s="2229"/>
      <c r="BN7" s="2229"/>
      <c r="BO7" s="2229"/>
      <c r="BP7" s="2229"/>
      <c r="BQ7" s="2229"/>
      <c r="BR7" s="2229"/>
      <c r="BS7" s="2229"/>
      <c r="BT7" s="2229"/>
      <c r="BU7" s="2229"/>
      <c r="BV7" s="2229"/>
      <c r="BW7" s="2229"/>
      <c r="BX7" s="2229"/>
      <c r="BY7" s="2229"/>
      <c r="BZ7" s="2229"/>
      <c r="CA7" s="2229"/>
      <c r="CB7" s="2229"/>
      <c r="CC7" s="2229"/>
      <c r="CD7" s="2229"/>
      <c r="CE7" s="2229"/>
      <c r="CF7" s="2229"/>
      <c r="CG7" s="2229"/>
      <c r="CH7" s="2229"/>
      <c r="CI7" s="2229"/>
      <c r="CJ7" s="2229"/>
      <c r="CK7" s="2229"/>
      <c r="CL7" s="2229"/>
      <c r="CM7" s="2229"/>
      <c r="CN7" s="2229"/>
      <c r="CO7" s="2229"/>
    </row>
    <row r="8" spans="1:93" s="245" customFormat="1" ht="24.95" customHeight="1">
      <c r="A8" s="2230" t="s">
        <v>134</v>
      </c>
      <c r="B8" s="2081"/>
      <c r="C8" s="2081"/>
      <c r="D8" s="2081"/>
      <c r="E8" s="2081"/>
      <c r="F8" s="2224"/>
      <c r="AW8" s="242"/>
      <c r="AX8" s="2229" t="s">
        <v>540</v>
      </c>
      <c r="AY8" s="2229"/>
      <c r="AZ8" s="2229"/>
      <c r="BA8" s="2229"/>
      <c r="BB8" s="2229"/>
      <c r="BC8" s="2229"/>
      <c r="BD8" s="2229"/>
      <c r="BE8" s="2229"/>
      <c r="BF8" s="2229"/>
      <c r="BG8" s="2229"/>
      <c r="BH8" s="2229"/>
      <c r="BI8" s="2229"/>
      <c r="BJ8" s="2229"/>
      <c r="BK8" s="2229"/>
      <c r="BL8" s="2229"/>
      <c r="BM8" s="2229"/>
      <c r="BN8" s="2229"/>
      <c r="BO8" s="2229"/>
      <c r="BP8" s="2229"/>
      <c r="BQ8" s="2229"/>
      <c r="BR8" s="2229"/>
      <c r="BS8" s="2229"/>
      <c r="BT8" s="2229"/>
      <c r="BU8" s="2229"/>
      <c r="BV8" s="2229"/>
      <c r="BW8" s="2229"/>
      <c r="BX8" s="2229"/>
      <c r="BY8" s="2229"/>
      <c r="BZ8" s="2229"/>
      <c r="CA8" s="2229"/>
      <c r="CB8" s="2229"/>
      <c r="CC8" s="2229"/>
      <c r="CD8" s="2229"/>
      <c r="CE8" s="2229"/>
      <c r="CF8" s="2229"/>
      <c r="CG8" s="2229"/>
      <c r="CH8" s="2229"/>
      <c r="CI8" s="2229"/>
      <c r="CJ8" s="2229"/>
      <c r="CK8" s="2229"/>
      <c r="CL8" s="2229"/>
      <c r="CM8" s="2229"/>
      <c r="CN8" s="2229"/>
      <c r="CO8" s="2229"/>
    </row>
    <row r="9" spans="1:93" s="245" customFormat="1" ht="20.100000000000001" customHeight="1">
      <c r="B9" s="2231" t="s">
        <v>135</v>
      </c>
      <c r="C9" s="2232"/>
      <c r="D9" s="2232"/>
      <c r="E9" s="2232"/>
      <c r="F9" s="2232"/>
      <c r="G9" s="2232"/>
      <c r="H9" s="2232"/>
      <c r="I9" s="2232"/>
      <c r="J9" s="2232"/>
      <c r="K9" s="2233"/>
      <c r="L9" s="2234"/>
      <c r="M9" s="2235"/>
      <c r="N9" s="2235"/>
      <c r="O9" s="2235"/>
      <c r="P9" s="2235"/>
      <c r="Q9" s="2235"/>
      <c r="R9" s="2235"/>
      <c r="S9" s="2235"/>
      <c r="T9" s="2235"/>
      <c r="U9" s="2235"/>
      <c r="V9" s="2235"/>
      <c r="W9" s="1544"/>
      <c r="X9" s="2236" t="s">
        <v>26</v>
      </c>
      <c r="Y9" s="2232"/>
      <c r="Z9" s="2232"/>
      <c r="AA9" s="2232"/>
      <c r="AB9" s="2232"/>
      <c r="AC9" s="2232"/>
      <c r="AD9" s="2232"/>
      <c r="AE9" s="2232"/>
      <c r="AF9" s="2233"/>
      <c r="AG9" s="2237" t="e">
        <f>#REF!&amp;","&amp;#REF!&amp;","&amp;#REF!&amp;","&amp;#REF!&amp;","&amp;#REF!&amp;","&amp;#REF!</f>
        <v>#REF!</v>
      </c>
      <c r="AH9" s="2238"/>
      <c r="AI9" s="2238"/>
      <c r="AJ9" s="2238"/>
      <c r="AK9" s="2238"/>
      <c r="AL9" s="2238"/>
      <c r="AM9" s="2238"/>
      <c r="AN9" s="2238"/>
      <c r="AO9" s="2238"/>
      <c r="AP9" s="2238"/>
      <c r="AQ9" s="2238"/>
      <c r="AR9" s="2238"/>
      <c r="AS9" s="2238"/>
      <c r="AT9" s="2238"/>
      <c r="AU9" s="2238"/>
      <c r="AV9" s="2239"/>
      <c r="AW9" s="242"/>
      <c r="AX9" s="2240" t="s">
        <v>2736</v>
      </c>
      <c r="AY9" s="2240"/>
      <c r="AZ9" s="2240"/>
      <c r="BA9" s="2240"/>
      <c r="BB9" s="2240"/>
      <c r="BC9" s="2240"/>
      <c r="BD9" s="2240"/>
      <c r="BE9" s="2240"/>
      <c r="BF9" s="2240"/>
      <c r="BG9" s="2240"/>
      <c r="BH9" s="2240"/>
      <c r="BI9" s="2240"/>
      <c r="BJ9" s="2240"/>
      <c r="BK9" s="2240"/>
      <c r="BL9" s="2240"/>
      <c r="BM9" s="2240"/>
      <c r="BN9" s="2240"/>
      <c r="BO9" s="2240"/>
      <c r="BP9" s="2240"/>
      <c r="BQ9" s="2240"/>
      <c r="BR9" s="2240"/>
      <c r="BS9" s="2240"/>
      <c r="BT9" s="2240"/>
      <c r="BU9" s="2240"/>
      <c r="BV9" s="2240"/>
      <c r="BW9" s="2240"/>
      <c r="BX9" s="2240"/>
      <c r="BY9" s="2240"/>
      <c r="BZ9" s="2240"/>
      <c r="CA9" s="2240"/>
      <c r="CB9" s="2240"/>
      <c r="CC9" s="2240"/>
      <c r="CD9" s="2240"/>
      <c r="CE9" s="2240"/>
      <c r="CF9" s="2240"/>
      <c r="CG9" s="2240"/>
      <c r="CH9" s="2240"/>
      <c r="CI9" s="2240"/>
      <c r="CJ9" s="2240"/>
      <c r="CK9" s="2240"/>
      <c r="CL9" s="2240"/>
      <c r="CM9" s="2240"/>
      <c r="CN9" s="2240"/>
      <c r="CO9" s="2240"/>
    </row>
    <row r="10" spans="1:93" s="245" customFormat="1" ht="24.95" customHeight="1">
      <c r="B10" s="2212" t="s">
        <v>1145</v>
      </c>
      <c r="C10" s="2213"/>
      <c r="D10" s="2213"/>
      <c r="E10" s="2213"/>
      <c r="F10" s="2213"/>
      <c r="G10" s="2213"/>
      <c r="H10" s="2213"/>
      <c r="I10" s="2213"/>
      <c r="J10" s="2213"/>
      <c r="K10" s="2213"/>
      <c r="L10" s="2023" t="s">
        <v>869</v>
      </c>
      <c r="M10" s="2024"/>
      <c r="N10" s="2024"/>
      <c r="O10" s="2024"/>
      <c r="P10" s="2024"/>
      <c r="Q10" s="1494"/>
      <c r="R10" s="2025" t="s">
        <v>1203</v>
      </c>
      <c r="S10" s="2025"/>
      <c r="T10" s="2025"/>
      <c r="U10" s="2025"/>
      <c r="V10" s="2025"/>
      <c r="W10" s="2025"/>
      <c r="X10" s="2025" t="s">
        <v>794</v>
      </c>
      <c r="Y10" s="2025"/>
      <c r="Z10" s="2025"/>
      <c r="AA10" s="2025"/>
      <c r="AB10" s="2025"/>
      <c r="AC10" s="2025"/>
      <c r="AD10" s="2026" t="s">
        <v>1146</v>
      </c>
      <c r="AE10" s="1267"/>
      <c r="AF10" s="1267"/>
      <c r="AG10" s="1267"/>
      <c r="AH10" s="1267"/>
      <c r="AI10" s="1267"/>
      <c r="AJ10" s="1267" t="e">
        <f>#REF!</f>
        <v>#REF!</v>
      </c>
      <c r="AK10" s="1267"/>
      <c r="AL10" s="1267"/>
      <c r="AM10" s="1267"/>
      <c r="AN10" s="1267"/>
      <c r="AO10" s="1267"/>
      <c r="AP10" s="1267"/>
      <c r="AQ10" s="1267"/>
      <c r="AR10" s="1267"/>
      <c r="AS10" s="1267"/>
      <c r="AT10" s="1267"/>
      <c r="AU10" s="1267"/>
      <c r="AV10" s="2014"/>
      <c r="AW10" s="242"/>
      <c r="AX10" s="2240"/>
      <c r="AY10" s="2240"/>
      <c r="AZ10" s="2240"/>
      <c r="BA10" s="2240"/>
      <c r="BB10" s="2240"/>
      <c r="BC10" s="2240"/>
      <c r="BD10" s="2240"/>
      <c r="BE10" s="2240"/>
      <c r="BF10" s="2240"/>
      <c r="BG10" s="2240"/>
      <c r="BH10" s="2240"/>
      <c r="BI10" s="2240"/>
      <c r="BJ10" s="2240"/>
      <c r="BK10" s="2240"/>
      <c r="BL10" s="2240"/>
      <c r="BM10" s="2240"/>
      <c r="BN10" s="2240"/>
      <c r="BO10" s="2240"/>
      <c r="BP10" s="2240"/>
      <c r="BQ10" s="2240"/>
      <c r="BR10" s="2240"/>
      <c r="BS10" s="2240"/>
      <c r="BT10" s="2240"/>
      <c r="BU10" s="2240"/>
      <c r="BV10" s="2240"/>
      <c r="BW10" s="2240"/>
      <c r="BX10" s="2240"/>
      <c r="BY10" s="2240"/>
      <c r="BZ10" s="2240"/>
      <c r="CA10" s="2240"/>
      <c r="CB10" s="2240"/>
      <c r="CC10" s="2240"/>
      <c r="CD10" s="2240"/>
      <c r="CE10" s="2240"/>
      <c r="CF10" s="2240"/>
      <c r="CG10" s="2240"/>
      <c r="CH10" s="2240"/>
      <c r="CI10" s="2240"/>
      <c r="CJ10" s="2240"/>
      <c r="CK10" s="2240"/>
      <c r="CL10" s="2240"/>
      <c r="CM10" s="2240"/>
      <c r="CN10" s="2240"/>
      <c r="CO10" s="2240"/>
    </row>
    <row r="11" spans="1:93" s="245" customFormat="1" ht="20.100000000000001" customHeight="1">
      <c r="B11" s="2214"/>
      <c r="C11" s="2215"/>
      <c r="D11" s="2215"/>
      <c r="E11" s="2215"/>
      <c r="F11" s="2215"/>
      <c r="G11" s="2215"/>
      <c r="H11" s="2215"/>
      <c r="I11" s="2215"/>
      <c r="J11" s="2215"/>
      <c r="K11" s="2216"/>
      <c r="L11" s="2035" t="s">
        <v>1147</v>
      </c>
      <c r="M11" s="2253"/>
      <c r="N11" s="2253"/>
      <c r="O11" s="2253"/>
      <c r="P11" s="2253"/>
      <c r="Q11" s="1561"/>
      <c r="R11" s="2254" t="s">
        <v>1109</v>
      </c>
      <c r="S11" s="2254"/>
      <c r="T11" s="2254"/>
      <c r="U11" s="2254"/>
      <c r="V11" s="2035" t="s">
        <v>1148</v>
      </c>
      <c r="W11" s="2253"/>
      <c r="X11" s="2024"/>
      <c r="Y11" s="2024"/>
      <c r="Z11" s="1494"/>
      <c r="AA11" s="2255"/>
      <c r="AB11" s="2256"/>
      <c r="AC11" s="2256"/>
      <c r="AD11" s="2256"/>
      <c r="AE11" s="2256"/>
      <c r="AF11" s="330" t="s">
        <v>1149</v>
      </c>
      <c r="AG11" s="2255"/>
      <c r="AH11" s="2256"/>
      <c r="AI11" s="2256"/>
      <c r="AJ11" s="2256"/>
      <c r="AK11" s="2256"/>
      <c r="AL11" s="331" t="s">
        <v>1150</v>
      </c>
      <c r="AM11" s="330" t="s">
        <v>1151</v>
      </c>
      <c r="AN11" s="2252">
        <f>AG11-AA11</f>
        <v>0</v>
      </c>
      <c r="AO11" s="2252"/>
      <c r="AP11" s="2252"/>
      <c r="AQ11" s="2024" t="s">
        <v>1152</v>
      </c>
      <c r="AR11" s="2024"/>
      <c r="AS11" s="2024"/>
      <c r="AT11" s="332" t="s">
        <v>1153</v>
      </c>
      <c r="AU11" s="330"/>
      <c r="AV11" s="333"/>
      <c r="AW11" s="242"/>
      <c r="AX11" s="2240"/>
      <c r="AY11" s="2240"/>
      <c r="AZ11" s="2240"/>
      <c r="BA11" s="2240"/>
      <c r="BB11" s="2240"/>
      <c r="BC11" s="2240"/>
      <c r="BD11" s="2240"/>
      <c r="BE11" s="2240"/>
      <c r="BF11" s="2240"/>
      <c r="BG11" s="2240"/>
      <c r="BH11" s="2240"/>
      <c r="BI11" s="2240"/>
      <c r="BJ11" s="2240"/>
      <c r="BK11" s="2240"/>
      <c r="BL11" s="2240"/>
      <c r="BM11" s="2240"/>
      <c r="BN11" s="2240"/>
      <c r="BO11" s="2240"/>
      <c r="BP11" s="2240"/>
      <c r="BQ11" s="2240"/>
      <c r="BR11" s="2240"/>
      <c r="BS11" s="2240"/>
      <c r="BT11" s="2240"/>
      <c r="BU11" s="2240"/>
      <c r="BV11" s="2240"/>
      <c r="BW11" s="2240"/>
      <c r="BX11" s="2240"/>
      <c r="BY11" s="2240"/>
      <c r="BZ11" s="2240"/>
      <c r="CA11" s="2240"/>
      <c r="CB11" s="2240"/>
      <c r="CC11" s="2240"/>
      <c r="CD11" s="2240"/>
      <c r="CE11" s="2240"/>
      <c r="CF11" s="2240"/>
      <c r="CG11" s="2240"/>
      <c r="CH11" s="2240"/>
      <c r="CI11" s="2240"/>
      <c r="CJ11" s="2240"/>
      <c r="CK11" s="2240"/>
      <c r="CL11" s="2240"/>
      <c r="CM11" s="2240"/>
      <c r="CN11" s="2240"/>
      <c r="CO11" s="2240"/>
    </row>
    <row r="12" spans="1:93" s="245" customFormat="1" ht="20.100000000000001" customHeight="1">
      <c r="B12" s="2243" t="s">
        <v>124</v>
      </c>
      <c r="C12" s="2244"/>
      <c r="D12" s="2244"/>
      <c r="E12" s="2244"/>
      <c r="F12" s="2244"/>
      <c r="G12" s="2244"/>
      <c r="H12" s="2244"/>
      <c r="I12" s="2244"/>
      <c r="J12" s="2244"/>
      <c r="K12" s="2245"/>
      <c r="L12" s="2246">
        <v>44927</v>
      </c>
      <c r="M12" s="2247"/>
      <c r="N12" s="2247"/>
      <c r="O12" s="2247"/>
      <c r="P12" s="2247"/>
      <c r="Q12" s="2247"/>
      <c r="R12" s="2247"/>
      <c r="S12" s="2247"/>
      <c r="T12" s="2247"/>
      <c r="U12" s="2247"/>
      <c r="V12" s="2247"/>
      <c r="W12" s="2247"/>
      <c r="X12" s="2247"/>
      <c r="Y12" s="2247"/>
      <c r="Z12" s="251" t="s">
        <v>125</v>
      </c>
      <c r="AA12" s="2247">
        <v>44929</v>
      </c>
      <c r="AB12" s="2247"/>
      <c r="AC12" s="2247"/>
      <c r="AD12" s="2247"/>
      <c r="AE12" s="2247"/>
      <c r="AF12" s="2247"/>
      <c r="AG12" s="2247"/>
      <c r="AH12" s="2247"/>
      <c r="AI12" s="2247"/>
      <c r="AJ12" s="2247"/>
      <c r="AK12" s="2247"/>
      <c r="AL12" s="2247"/>
      <c r="AM12" s="2247"/>
      <c r="AN12" s="251" t="s">
        <v>71</v>
      </c>
      <c r="AO12" s="2248">
        <f>IF(COUNT(L12,AA12)=2,AA12-L12,0)</f>
        <v>2</v>
      </c>
      <c r="AP12" s="2248"/>
      <c r="AQ12" s="308" t="s">
        <v>86</v>
      </c>
      <c r="AR12" s="2241">
        <f>IF(COUNT(L12,AA12)=2,AA12-L12,0)+1</f>
        <v>3</v>
      </c>
      <c r="AS12" s="2241"/>
      <c r="AT12" s="2024" t="s">
        <v>68</v>
      </c>
      <c r="AU12" s="2024"/>
      <c r="AV12" s="2242"/>
      <c r="AW12" s="242"/>
      <c r="AX12" s="2240"/>
      <c r="AY12" s="2240"/>
      <c r="AZ12" s="2240"/>
      <c r="BA12" s="2240"/>
      <c r="BB12" s="2240"/>
      <c r="BC12" s="2240"/>
      <c r="BD12" s="2240"/>
      <c r="BE12" s="2240"/>
      <c r="BF12" s="2240"/>
      <c r="BG12" s="2240"/>
      <c r="BH12" s="2240"/>
      <c r="BI12" s="2240"/>
      <c r="BJ12" s="2240"/>
      <c r="BK12" s="2240"/>
      <c r="BL12" s="2240"/>
      <c r="BM12" s="2240"/>
      <c r="BN12" s="2240"/>
      <c r="BO12" s="2240"/>
      <c r="BP12" s="2240"/>
      <c r="BQ12" s="2240"/>
      <c r="BR12" s="2240"/>
      <c r="BS12" s="2240"/>
      <c r="BT12" s="2240"/>
      <c r="BU12" s="2240"/>
      <c r="BV12" s="2240"/>
      <c r="BW12" s="2240"/>
      <c r="BX12" s="2240"/>
      <c r="BY12" s="2240"/>
      <c r="BZ12" s="2240"/>
      <c r="CA12" s="2240"/>
      <c r="CB12" s="2240"/>
      <c r="CC12" s="2240"/>
      <c r="CD12" s="2240"/>
      <c r="CE12" s="2240"/>
      <c r="CF12" s="2240"/>
      <c r="CG12" s="2240"/>
      <c r="CH12" s="2240"/>
      <c r="CI12" s="2240"/>
      <c r="CJ12" s="2240"/>
      <c r="CK12" s="2240"/>
      <c r="CL12" s="2240"/>
      <c r="CM12" s="2240"/>
      <c r="CN12" s="2240"/>
      <c r="CO12" s="2240"/>
    </row>
    <row r="13" spans="1:93" s="245" customFormat="1" ht="20.100000000000001" customHeight="1">
      <c r="B13" s="2243" t="s">
        <v>707</v>
      </c>
      <c r="C13" s="2244"/>
      <c r="D13" s="2244"/>
      <c r="E13" s="2244"/>
      <c r="F13" s="2244"/>
      <c r="G13" s="2244"/>
      <c r="H13" s="2244"/>
      <c r="I13" s="2244"/>
      <c r="J13" s="2244"/>
      <c r="K13" s="2245"/>
      <c r="L13" s="2246">
        <v>44927</v>
      </c>
      <c r="M13" s="2247"/>
      <c r="N13" s="2247"/>
      <c r="O13" s="2247"/>
      <c r="P13" s="2247"/>
      <c r="Q13" s="2247"/>
      <c r="R13" s="2247"/>
      <c r="S13" s="2247"/>
      <c r="T13" s="2247"/>
      <c r="U13" s="2247"/>
      <c r="V13" s="2247"/>
      <c r="W13" s="2247"/>
      <c r="X13" s="2247"/>
      <c r="Y13" s="2247"/>
      <c r="Z13" s="251" t="s">
        <v>708</v>
      </c>
      <c r="AA13" s="2247">
        <v>44928</v>
      </c>
      <c r="AB13" s="2247"/>
      <c r="AC13" s="2247"/>
      <c r="AD13" s="2247"/>
      <c r="AE13" s="2247"/>
      <c r="AF13" s="2247"/>
      <c r="AG13" s="2247"/>
      <c r="AH13" s="2247"/>
      <c r="AI13" s="2247"/>
      <c r="AJ13" s="2247"/>
      <c r="AK13" s="2247"/>
      <c r="AL13" s="2247"/>
      <c r="AM13" s="2247"/>
      <c r="AN13" s="251" t="s">
        <v>709</v>
      </c>
      <c r="AO13" s="2248">
        <f>IF(COUNT(L13,AA13)=2,AA13-L13,0)</f>
        <v>1</v>
      </c>
      <c r="AP13" s="2248"/>
      <c r="AQ13" s="308" t="s">
        <v>710</v>
      </c>
      <c r="AR13" s="2241">
        <f>IF(COUNT(L13,AA13)=2,AA13-L13,0)+1</f>
        <v>2</v>
      </c>
      <c r="AS13" s="2241"/>
      <c r="AT13" s="2024" t="s">
        <v>711</v>
      </c>
      <c r="AU13" s="2024"/>
      <c r="AV13" s="2242"/>
      <c r="AW13" s="242"/>
      <c r="AX13" s="2240"/>
      <c r="AY13" s="2240"/>
      <c r="AZ13" s="2240"/>
      <c r="BA13" s="2240"/>
      <c r="BB13" s="2240"/>
      <c r="BC13" s="2240"/>
      <c r="BD13" s="2240"/>
      <c r="BE13" s="2240"/>
      <c r="BF13" s="2240"/>
      <c r="BG13" s="2240"/>
      <c r="BH13" s="2240"/>
      <c r="BI13" s="2240"/>
      <c r="BJ13" s="2240"/>
      <c r="BK13" s="2240"/>
      <c r="BL13" s="2240"/>
      <c r="BM13" s="2240"/>
      <c r="BN13" s="2240"/>
      <c r="BO13" s="2240"/>
      <c r="BP13" s="2240"/>
      <c r="BQ13" s="2240"/>
      <c r="BR13" s="2240"/>
      <c r="BS13" s="2240"/>
      <c r="BT13" s="2240"/>
      <c r="BU13" s="2240"/>
      <c r="BV13" s="2240"/>
      <c r="BW13" s="2240"/>
      <c r="BX13" s="2240"/>
      <c r="BY13" s="2240"/>
      <c r="BZ13" s="2240"/>
      <c r="CA13" s="2240"/>
      <c r="CB13" s="2240"/>
      <c r="CC13" s="2240"/>
      <c r="CD13" s="2240"/>
      <c r="CE13" s="2240"/>
      <c r="CF13" s="2240"/>
      <c r="CG13" s="2240"/>
      <c r="CH13" s="2240"/>
      <c r="CI13" s="2240"/>
      <c r="CJ13" s="2240"/>
      <c r="CK13" s="2240"/>
      <c r="CL13" s="2240"/>
      <c r="CM13" s="2240"/>
      <c r="CN13" s="2240"/>
      <c r="CO13" s="2240"/>
    </row>
    <row r="14" spans="1:93" s="243" customFormat="1" ht="20.100000000000001" customHeight="1">
      <c r="B14" s="2217" t="s">
        <v>712</v>
      </c>
      <c r="C14" s="2218"/>
      <c r="D14" s="2218"/>
      <c r="E14" s="2218"/>
      <c r="F14" s="2218"/>
      <c r="G14" s="2218"/>
      <c r="H14" s="2218"/>
      <c r="I14" s="2218"/>
      <c r="J14" s="2218"/>
      <c r="K14" s="2219"/>
      <c r="L14" s="2027"/>
      <c r="M14" s="2028"/>
      <c r="N14" s="2028"/>
      <c r="O14" s="2028"/>
      <c r="P14" s="2028"/>
      <c r="Q14" s="2028"/>
      <c r="R14" s="2028"/>
      <c r="S14" s="2028"/>
      <c r="T14" s="2028"/>
      <c r="U14" s="2028"/>
      <c r="V14" s="2028"/>
      <c r="W14" s="2028"/>
      <c r="X14" s="2028"/>
      <c r="Y14" s="2028"/>
      <c r="Z14" s="2028"/>
      <c r="AA14" s="2028"/>
      <c r="AB14" s="2028"/>
      <c r="AC14" s="2028"/>
      <c r="AD14" s="2028"/>
      <c r="AE14" s="2028"/>
      <c r="AF14" s="2028"/>
      <c r="AG14" s="2028"/>
      <c r="AH14" s="2028"/>
      <c r="AI14" s="2028"/>
      <c r="AJ14" s="2028"/>
      <c r="AK14" s="2028"/>
      <c r="AL14" s="2028"/>
      <c r="AM14" s="2028"/>
      <c r="AN14" s="2028"/>
      <c r="AO14" s="2028"/>
      <c r="AP14" s="2028"/>
      <c r="AQ14" s="2028"/>
      <c r="AR14" s="2028"/>
      <c r="AS14" s="2028"/>
      <c r="AT14" s="2028"/>
      <c r="AU14" s="2028"/>
      <c r="AV14" s="2029"/>
      <c r="AW14" s="242"/>
      <c r="AX14" s="2240"/>
      <c r="AY14" s="2240"/>
      <c r="AZ14" s="2240"/>
      <c r="BA14" s="2240"/>
      <c r="BB14" s="2240"/>
      <c r="BC14" s="2240"/>
      <c r="BD14" s="2240"/>
      <c r="BE14" s="2240"/>
      <c r="BF14" s="2240"/>
      <c r="BG14" s="2240"/>
      <c r="BH14" s="2240"/>
      <c r="BI14" s="2240"/>
      <c r="BJ14" s="2240"/>
      <c r="BK14" s="2240"/>
      <c r="BL14" s="2240"/>
      <c r="BM14" s="2240"/>
      <c r="BN14" s="2240"/>
      <c r="BO14" s="2240"/>
      <c r="BP14" s="2240"/>
      <c r="BQ14" s="2240"/>
      <c r="BR14" s="2240"/>
      <c r="BS14" s="2240"/>
      <c r="BT14" s="2240"/>
      <c r="BU14" s="2240"/>
      <c r="BV14" s="2240"/>
      <c r="BW14" s="2240"/>
      <c r="BX14" s="2240"/>
      <c r="BY14" s="2240"/>
      <c r="BZ14" s="2240"/>
      <c r="CA14" s="2240"/>
      <c r="CB14" s="2240"/>
      <c r="CC14" s="2240"/>
      <c r="CD14" s="2240"/>
      <c r="CE14" s="2240"/>
      <c r="CF14" s="2240"/>
      <c r="CG14" s="2240"/>
      <c r="CH14" s="2240"/>
      <c r="CI14" s="2240"/>
      <c r="CJ14" s="2240"/>
      <c r="CK14" s="2240"/>
      <c r="CL14" s="2240"/>
      <c r="CM14" s="2240"/>
      <c r="CN14" s="2240"/>
      <c r="CO14" s="2240"/>
    </row>
    <row r="15" spans="1:93" s="243" customFormat="1" ht="20.100000000000001" customHeight="1">
      <c r="B15" s="2220"/>
      <c r="C15" s="2221"/>
      <c r="D15" s="2221"/>
      <c r="E15" s="2221"/>
      <c r="F15" s="2221"/>
      <c r="G15" s="2221"/>
      <c r="H15" s="2221"/>
      <c r="I15" s="2221"/>
      <c r="J15" s="2221"/>
      <c r="K15" s="2222"/>
      <c r="L15" s="2030"/>
      <c r="M15" s="1603"/>
      <c r="N15" s="1603"/>
      <c r="O15" s="1603"/>
      <c r="P15" s="1603"/>
      <c r="Q15" s="1603"/>
      <c r="R15" s="1603"/>
      <c r="S15" s="1603"/>
      <c r="T15" s="1603"/>
      <c r="U15" s="1603"/>
      <c r="V15" s="1603"/>
      <c r="W15" s="1603"/>
      <c r="X15" s="1603"/>
      <c r="Y15" s="1603"/>
      <c r="Z15" s="1603"/>
      <c r="AA15" s="1603"/>
      <c r="AB15" s="1603"/>
      <c r="AC15" s="1603"/>
      <c r="AD15" s="1603"/>
      <c r="AE15" s="1603"/>
      <c r="AF15" s="1603"/>
      <c r="AG15" s="1603"/>
      <c r="AH15" s="1603"/>
      <c r="AI15" s="1603"/>
      <c r="AJ15" s="1603"/>
      <c r="AK15" s="1603"/>
      <c r="AL15" s="1603"/>
      <c r="AM15" s="1603"/>
      <c r="AN15" s="1603"/>
      <c r="AO15" s="1603"/>
      <c r="AP15" s="1603"/>
      <c r="AQ15" s="1603"/>
      <c r="AR15" s="1603"/>
      <c r="AS15" s="1603"/>
      <c r="AT15" s="1603"/>
      <c r="AU15" s="1603"/>
      <c r="AV15" s="2031"/>
      <c r="AW15" s="242"/>
      <c r="AX15" s="2240"/>
      <c r="AY15" s="2240"/>
      <c r="AZ15" s="2240"/>
      <c r="BA15" s="2240"/>
      <c r="BB15" s="2240"/>
      <c r="BC15" s="2240"/>
      <c r="BD15" s="2240"/>
      <c r="BE15" s="2240"/>
      <c r="BF15" s="2240"/>
      <c r="BG15" s="2240"/>
      <c r="BH15" s="2240"/>
      <c r="BI15" s="2240"/>
      <c r="BJ15" s="2240"/>
      <c r="BK15" s="2240"/>
      <c r="BL15" s="2240"/>
      <c r="BM15" s="2240"/>
      <c r="BN15" s="2240"/>
      <c r="BO15" s="2240"/>
      <c r="BP15" s="2240"/>
      <c r="BQ15" s="2240"/>
      <c r="BR15" s="2240"/>
      <c r="BS15" s="2240"/>
      <c r="BT15" s="2240"/>
      <c r="BU15" s="2240"/>
      <c r="BV15" s="2240"/>
      <c r="BW15" s="2240"/>
      <c r="BX15" s="2240"/>
      <c r="BY15" s="2240"/>
      <c r="BZ15" s="2240"/>
      <c r="CA15" s="2240"/>
      <c r="CB15" s="2240"/>
      <c r="CC15" s="2240"/>
      <c r="CD15" s="2240"/>
      <c r="CE15" s="2240"/>
      <c r="CF15" s="2240"/>
      <c r="CG15" s="2240"/>
      <c r="CH15" s="2240"/>
      <c r="CI15" s="2240"/>
      <c r="CJ15" s="2240"/>
      <c r="CK15" s="2240"/>
      <c r="CL15" s="2240"/>
      <c r="CM15" s="2240"/>
      <c r="CN15" s="2240"/>
      <c r="CO15" s="2240"/>
    </row>
    <row r="16" spans="1:93" s="245" customFormat="1" ht="18" customHeight="1">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W16" s="242"/>
      <c r="AX16" s="2240"/>
      <c r="AY16" s="2240"/>
      <c r="AZ16" s="2240"/>
      <c r="BA16" s="2240"/>
      <c r="BB16" s="2240"/>
      <c r="BC16" s="2240"/>
      <c r="BD16" s="2240"/>
      <c r="BE16" s="2240"/>
      <c r="BF16" s="2240"/>
      <c r="BG16" s="2240"/>
      <c r="BH16" s="2240"/>
      <c r="BI16" s="2240"/>
      <c r="BJ16" s="2240"/>
      <c r="BK16" s="2240"/>
      <c r="BL16" s="2240"/>
      <c r="BM16" s="2240"/>
      <c r="BN16" s="2240"/>
      <c r="BO16" s="2240"/>
      <c r="BP16" s="2240"/>
      <c r="BQ16" s="2240"/>
      <c r="BR16" s="2240"/>
      <c r="BS16" s="2240"/>
      <c r="BT16" s="2240"/>
      <c r="BU16" s="2240"/>
      <c r="BV16" s="2240"/>
      <c r="BW16" s="2240"/>
      <c r="BX16" s="2240"/>
      <c r="BY16" s="2240"/>
      <c r="BZ16" s="2240"/>
      <c r="CA16" s="2240"/>
      <c r="CB16" s="2240"/>
      <c r="CC16" s="2240"/>
      <c r="CD16" s="2240"/>
      <c r="CE16" s="2240"/>
      <c r="CF16" s="2240"/>
      <c r="CG16" s="2240"/>
      <c r="CH16" s="2240"/>
      <c r="CI16" s="2240"/>
      <c r="CJ16" s="2240"/>
      <c r="CK16" s="2240"/>
      <c r="CL16" s="2240"/>
      <c r="CM16" s="2240"/>
      <c r="CN16" s="2240"/>
      <c r="CO16" s="2240"/>
    </row>
    <row r="17" spans="1:93" s="245" customFormat="1" ht="24.95" customHeight="1">
      <c r="A17" s="2223" t="s">
        <v>719</v>
      </c>
      <c r="B17" s="2081"/>
      <c r="C17" s="2081"/>
      <c r="D17" s="2081"/>
      <c r="E17" s="2081"/>
      <c r="F17" s="2224"/>
      <c r="L17" s="59"/>
      <c r="M17" s="59"/>
      <c r="N17" s="59"/>
      <c r="O17" s="59"/>
      <c r="P17" s="59"/>
      <c r="Q17" s="59"/>
      <c r="R17" s="59"/>
      <c r="S17" s="252"/>
      <c r="T17" s="252"/>
      <c r="U17" s="59"/>
      <c r="V17" s="59"/>
      <c r="W17" s="59"/>
      <c r="X17" s="59"/>
      <c r="Y17" s="59"/>
      <c r="Z17" s="252"/>
      <c r="AA17" s="252"/>
      <c r="AB17" s="60"/>
      <c r="AC17" s="60"/>
      <c r="AD17" s="2225" t="s">
        <v>720</v>
      </c>
      <c r="AE17" s="2226"/>
      <c r="AF17" s="2226"/>
      <c r="AG17" s="2226"/>
      <c r="AH17" s="2226"/>
      <c r="AI17" s="2226"/>
      <c r="AJ17" s="2226" t="s">
        <v>721</v>
      </c>
      <c r="AK17" s="2226"/>
      <c r="AL17" s="2226"/>
      <c r="AM17" s="2226"/>
      <c r="AN17" s="2226"/>
      <c r="AO17" s="2226"/>
      <c r="AP17" s="1643" t="s">
        <v>722</v>
      </c>
      <c r="AQ17" s="1643"/>
      <c r="AR17" s="1643"/>
      <c r="AS17" s="1643"/>
      <c r="AT17" s="1643"/>
      <c r="AU17" s="1643"/>
      <c r="AV17" s="2227"/>
      <c r="AW17" s="242"/>
      <c r="AX17" s="2240"/>
      <c r="AY17" s="2240"/>
      <c r="AZ17" s="2240"/>
      <c r="BA17" s="2240"/>
      <c r="BB17" s="2240"/>
      <c r="BC17" s="2240"/>
      <c r="BD17" s="2240"/>
      <c r="BE17" s="2240"/>
      <c r="BF17" s="2240"/>
      <c r="BG17" s="2240"/>
      <c r="BH17" s="2240"/>
      <c r="BI17" s="2240"/>
      <c r="BJ17" s="2240"/>
      <c r="BK17" s="2240"/>
      <c r="BL17" s="2240"/>
      <c r="BM17" s="2240"/>
      <c r="BN17" s="2240"/>
      <c r="BO17" s="2240"/>
      <c r="BP17" s="2240"/>
      <c r="BQ17" s="2240"/>
      <c r="BR17" s="2240"/>
      <c r="BS17" s="2240"/>
      <c r="BT17" s="2240"/>
      <c r="BU17" s="2240"/>
      <c r="BV17" s="2240"/>
      <c r="BW17" s="2240"/>
      <c r="BX17" s="2240"/>
      <c r="BY17" s="2240"/>
      <c r="BZ17" s="2240"/>
      <c r="CA17" s="2240"/>
      <c r="CB17" s="2240"/>
      <c r="CC17" s="2240"/>
      <c r="CD17" s="2240"/>
      <c r="CE17" s="2240"/>
      <c r="CF17" s="2240"/>
      <c r="CG17" s="2240"/>
      <c r="CH17" s="2240"/>
      <c r="CI17" s="2240"/>
      <c r="CJ17" s="2240"/>
      <c r="CK17" s="2240"/>
      <c r="CL17" s="2240"/>
      <c r="CM17" s="2240"/>
      <c r="CN17" s="2240"/>
      <c r="CO17" s="2240"/>
    </row>
    <row r="18" spans="1:93" s="245" customFormat="1" ht="20.100000000000001" customHeight="1">
      <c r="B18" s="2092" t="s">
        <v>1111</v>
      </c>
      <c r="C18" s="2093"/>
      <c r="D18" s="2093"/>
      <c r="E18" s="2093"/>
      <c r="F18" s="2093"/>
      <c r="G18" s="2094" t="s">
        <v>780</v>
      </c>
      <c r="H18" s="2095"/>
      <c r="I18" s="2095"/>
      <c r="J18" s="2095"/>
      <c r="K18" s="2096"/>
      <c r="L18" s="2100">
        <v>1</v>
      </c>
      <c r="M18" s="2037"/>
      <c r="N18" s="2037" t="s">
        <v>1112</v>
      </c>
      <c r="O18" s="2038"/>
      <c r="P18" s="2005" t="str">
        <f>IF($R$11="시 내",IF($AN$11&gt;=4,30000,20000),IF($R$11="시 외",IF(OR(G18="교수"),"40,000",IF(OR(G18="조교수"),"30,000","30,000"))))</f>
        <v>40,000</v>
      </c>
      <c r="Q18" s="2006"/>
      <c r="R18" s="2006"/>
      <c r="S18" s="2006"/>
      <c r="T18" s="2007" t="s">
        <v>1113</v>
      </c>
      <c r="U18" s="2007"/>
      <c r="V18" s="337" t="s">
        <v>1114</v>
      </c>
      <c r="W18" s="2022">
        <f>AR13</f>
        <v>2</v>
      </c>
      <c r="X18" s="2022"/>
      <c r="Y18" s="2022"/>
      <c r="Z18" s="2007" t="s">
        <v>1115</v>
      </c>
      <c r="AA18" s="2007"/>
      <c r="AB18" s="338"/>
      <c r="AC18" s="338" t="s">
        <v>1116</v>
      </c>
      <c r="AD18" s="2015">
        <f>L18*P18*W18*L18</f>
        <v>80000</v>
      </c>
      <c r="AE18" s="2016"/>
      <c r="AF18" s="2016"/>
      <c r="AG18" s="2016"/>
      <c r="AH18" s="2016"/>
      <c r="AI18" s="2016"/>
      <c r="AJ18" s="2017">
        <f>AD18</f>
        <v>80000</v>
      </c>
      <c r="AK18" s="2018"/>
      <c r="AL18" s="2018"/>
      <c r="AM18" s="2018"/>
      <c r="AN18" s="2018"/>
      <c r="AO18" s="2019"/>
      <c r="AP18" s="2020"/>
      <c r="AQ18" s="2020"/>
      <c r="AR18" s="2020"/>
      <c r="AS18" s="2020"/>
      <c r="AT18" s="2020"/>
      <c r="AU18" s="2020"/>
      <c r="AV18" s="2021"/>
      <c r="AW18" s="242"/>
      <c r="AX18" s="2240"/>
      <c r="AY18" s="2240"/>
      <c r="AZ18" s="2240"/>
      <c r="BA18" s="2240"/>
      <c r="BB18" s="2240"/>
      <c r="BC18" s="2240"/>
      <c r="BD18" s="2240"/>
      <c r="BE18" s="2240"/>
      <c r="BF18" s="2240"/>
      <c r="BG18" s="2240"/>
      <c r="BH18" s="2240"/>
      <c r="BI18" s="2240"/>
      <c r="BJ18" s="2240"/>
      <c r="BK18" s="2240"/>
      <c r="BL18" s="2240"/>
      <c r="BM18" s="2240"/>
      <c r="BN18" s="2240"/>
      <c r="BO18" s="2240"/>
      <c r="BP18" s="2240"/>
      <c r="BQ18" s="2240"/>
      <c r="BR18" s="2240"/>
      <c r="BS18" s="2240"/>
      <c r="BT18" s="2240"/>
      <c r="BU18" s="2240"/>
      <c r="BV18" s="2240"/>
      <c r="BW18" s="2240"/>
      <c r="BX18" s="2240"/>
      <c r="BY18" s="2240"/>
      <c r="BZ18" s="2240"/>
      <c r="CA18" s="2240"/>
      <c r="CB18" s="2240"/>
      <c r="CC18" s="2240"/>
      <c r="CD18" s="2240"/>
      <c r="CE18" s="2240"/>
      <c r="CF18" s="2240"/>
      <c r="CG18" s="2240"/>
      <c r="CH18" s="2240"/>
      <c r="CI18" s="2240"/>
      <c r="CJ18" s="2240"/>
      <c r="CK18" s="2240"/>
      <c r="CL18" s="2240"/>
      <c r="CM18" s="2240"/>
      <c r="CN18" s="2240"/>
      <c r="CO18" s="2240"/>
    </row>
    <row r="19" spans="1:93" s="245" customFormat="1" ht="20.100000000000001" customHeight="1">
      <c r="B19" s="2121" t="s">
        <v>1117</v>
      </c>
      <c r="C19" s="2122"/>
      <c r="D19" s="2122"/>
      <c r="E19" s="2122"/>
      <c r="F19" s="2122"/>
      <c r="G19" s="2097"/>
      <c r="H19" s="2098"/>
      <c r="I19" s="2098"/>
      <c r="J19" s="2098"/>
      <c r="K19" s="2099"/>
      <c r="L19" s="2101"/>
      <c r="M19" s="2039"/>
      <c r="N19" s="2039"/>
      <c r="O19" s="2040"/>
      <c r="P19" s="2123">
        <v>0</v>
      </c>
      <c r="Q19" s="2124"/>
      <c r="R19" s="2124"/>
      <c r="S19" s="2124"/>
      <c r="T19" s="2125" t="s">
        <v>1113</v>
      </c>
      <c r="U19" s="2125"/>
      <c r="V19" s="339" t="s">
        <v>1114</v>
      </c>
      <c r="W19" s="2126">
        <f>AO13</f>
        <v>1</v>
      </c>
      <c r="X19" s="2126"/>
      <c r="Y19" s="2126"/>
      <c r="Z19" s="2125" t="s">
        <v>1118</v>
      </c>
      <c r="AA19" s="2125"/>
      <c r="AB19" s="340"/>
      <c r="AC19" s="340" t="s">
        <v>1119</v>
      </c>
      <c r="AD19" s="2127">
        <f>L18*P19*W19</f>
        <v>0</v>
      </c>
      <c r="AE19" s="2128"/>
      <c r="AF19" s="2128"/>
      <c r="AG19" s="2128"/>
      <c r="AH19" s="2128"/>
      <c r="AI19" s="2128"/>
      <c r="AJ19" s="2127">
        <f>AD19</f>
        <v>0</v>
      </c>
      <c r="AK19" s="2128"/>
      <c r="AL19" s="2128"/>
      <c r="AM19" s="2128"/>
      <c r="AN19" s="2128"/>
      <c r="AO19" s="2129"/>
      <c r="AP19" s="2166" t="s">
        <v>2650</v>
      </c>
      <c r="AQ19" s="2166"/>
      <c r="AR19" s="2166"/>
      <c r="AS19" s="2166"/>
      <c r="AT19" s="2166"/>
      <c r="AU19" s="2166"/>
      <c r="AV19" s="2167"/>
      <c r="AW19" s="242"/>
      <c r="AX19" s="2240"/>
      <c r="AY19" s="2240"/>
      <c r="AZ19" s="2240"/>
      <c r="BA19" s="2240"/>
      <c r="BB19" s="2240"/>
      <c r="BC19" s="2240"/>
      <c r="BD19" s="2240"/>
      <c r="BE19" s="2240"/>
      <c r="BF19" s="2240"/>
      <c r="BG19" s="2240"/>
      <c r="BH19" s="2240"/>
      <c r="BI19" s="2240"/>
      <c r="BJ19" s="2240"/>
      <c r="BK19" s="2240"/>
      <c r="BL19" s="2240"/>
      <c r="BM19" s="2240"/>
      <c r="BN19" s="2240"/>
      <c r="BO19" s="2240"/>
      <c r="BP19" s="2240"/>
      <c r="BQ19" s="2240"/>
      <c r="BR19" s="2240"/>
      <c r="BS19" s="2240"/>
      <c r="BT19" s="2240"/>
      <c r="BU19" s="2240"/>
      <c r="BV19" s="2240"/>
      <c r="BW19" s="2240"/>
      <c r="BX19" s="2240"/>
      <c r="BY19" s="2240"/>
      <c r="BZ19" s="2240"/>
      <c r="CA19" s="2240"/>
      <c r="CB19" s="2240"/>
      <c r="CC19" s="2240"/>
      <c r="CD19" s="2240"/>
      <c r="CE19" s="2240"/>
      <c r="CF19" s="2240"/>
      <c r="CG19" s="2240"/>
      <c r="CH19" s="2240"/>
      <c r="CI19" s="2240"/>
      <c r="CJ19" s="2240"/>
      <c r="CK19" s="2240"/>
      <c r="CL19" s="2240"/>
      <c r="CM19" s="2240"/>
      <c r="CN19" s="2240"/>
      <c r="CO19" s="2240"/>
    </row>
    <row r="20" spans="1:93" s="245" customFormat="1" ht="20.100000000000001" customHeight="1">
      <c r="B20" s="2160" t="s">
        <v>1120</v>
      </c>
      <c r="C20" s="2161"/>
      <c r="D20" s="2161"/>
      <c r="E20" s="2161"/>
      <c r="F20" s="2162"/>
      <c r="G20" s="2052" t="str">
        <f>IF(G18="교수","(제2호 나)",IF(G18="조교수","(제3호 가)", "(제3호 나)"))</f>
        <v>(제2호 나)</v>
      </c>
      <c r="H20" s="2053"/>
      <c r="I20" s="2053"/>
      <c r="J20" s="2053"/>
      <c r="K20" s="2054"/>
      <c r="L20" s="2101"/>
      <c r="M20" s="2039"/>
      <c r="N20" s="2039"/>
      <c r="O20" s="2040"/>
      <c r="P20" s="2058" t="str">
        <f>IF($R$11="시 내",0,IF($R$11="시 외",IF(OR(G18="교수"),"30,000",IF(OR(G18="조교수"),"20,000","20,000"))))</f>
        <v>30,000</v>
      </c>
      <c r="Q20" s="2059"/>
      <c r="R20" s="2059"/>
      <c r="S20" s="2059"/>
      <c r="T20" s="2062" t="s">
        <v>1113</v>
      </c>
      <c r="U20" s="2062"/>
      <c r="V20" s="2064" t="s">
        <v>1114</v>
      </c>
      <c r="W20" s="2066">
        <f>AR13</f>
        <v>2</v>
      </c>
      <c r="X20" s="2066"/>
      <c r="Y20" s="2066"/>
      <c r="Z20" s="2062" t="s">
        <v>1121</v>
      </c>
      <c r="AA20" s="2062"/>
      <c r="AB20" s="341"/>
      <c r="AC20" s="2134" t="s">
        <v>1122</v>
      </c>
      <c r="AD20" s="2136">
        <f>L18*P20*W20*L18</f>
        <v>60000</v>
      </c>
      <c r="AE20" s="2137"/>
      <c r="AF20" s="2137"/>
      <c r="AG20" s="2137"/>
      <c r="AH20" s="2137"/>
      <c r="AI20" s="2138"/>
      <c r="AJ20" s="2136">
        <f>ROUNDDOWN(AD20-(((AD20/W20)/3)*AP21),0)</f>
        <v>60000</v>
      </c>
      <c r="AK20" s="2137"/>
      <c r="AL20" s="2137"/>
      <c r="AM20" s="2137"/>
      <c r="AN20" s="2137"/>
      <c r="AO20" s="2138"/>
      <c r="AP20" s="2140" t="s">
        <v>725</v>
      </c>
      <c r="AQ20" s="2140"/>
      <c r="AR20" s="2140"/>
      <c r="AS20" s="2140"/>
      <c r="AT20" s="2140"/>
      <c r="AU20" s="2140"/>
      <c r="AV20" s="2141"/>
      <c r="AW20" s="242"/>
      <c r="AX20" s="2240"/>
      <c r="AY20" s="2240"/>
      <c r="AZ20" s="2240"/>
      <c r="BA20" s="2240"/>
      <c r="BB20" s="2240"/>
      <c r="BC20" s="2240"/>
      <c r="BD20" s="2240"/>
      <c r="BE20" s="2240"/>
      <c r="BF20" s="2240"/>
      <c r="BG20" s="2240"/>
      <c r="BH20" s="2240"/>
      <c r="BI20" s="2240"/>
      <c r="BJ20" s="2240"/>
      <c r="BK20" s="2240"/>
      <c r="BL20" s="2240"/>
      <c r="BM20" s="2240"/>
      <c r="BN20" s="2240"/>
      <c r="BO20" s="2240"/>
      <c r="BP20" s="2240"/>
      <c r="BQ20" s="2240"/>
      <c r="BR20" s="2240"/>
      <c r="BS20" s="2240"/>
      <c r="BT20" s="2240"/>
      <c r="BU20" s="2240"/>
      <c r="BV20" s="2240"/>
      <c r="BW20" s="2240"/>
      <c r="BX20" s="2240"/>
      <c r="BY20" s="2240"/>
      <c r="BZ20" s="2240"/>
      <c r="CA20" s="2240"/>
      <c r="CB20" s="2240"/>
      <c r="CC20" s="2240"/>
      <c r="CD20" s="2240"/>
      <c r="CE20" s="2240"/>
      <c r="CF20" s="2240"/>
      <c r="CG20" s="2240"/>
      <c r="CH20" s="2240"/>
      <c r="CI20" s="2240"/>
      <c r="CJ20" s="2240"/>
      <c r="CK20" s="2240"/>
      <c r="CL20" s="2240"/>
      <c r="CM20" s="2240"/>
      <c r="CN20" s="2240"/>
      <c r="CO20" s="2240"/>
    </row>
    <row r="21" spans="1:93" s="245" customFormat="1" ht="20.100000000000001" customHeight="1">
      <c r="B21" s="2163"/>
      <c r="C21" s="2164"/>
      <c r="D21" s="2164"/>
      <c r="E21" s="2164"/>
      <c r="F21" s="2165"/>
      <c r="G21" s="2055"/>
      <c r="H21" s="2056"/>
      <c r="I21" s="2056"/>
      <c r="J21" s="2056"/>
      <c r="K21" s="2057"/>
      <c r="L21" s="2101"/>
      <c r="M21" s="2039"/>
      <c r="N21" s="2039"/>
      <c r="O21" s="2040"/>
      <c r="P21" s="2060"/>
      <c r="Q21" s="2061"/>
      <c r="R21" s="2061"/>
      <c r="S21" s="2061"/>
      <c r="T21" s="2063"/>
      <c r="U21" s="2063"/>
      <c r="V21" s="2065"/>
      <c r="W21" s="2067"/>
      <c r="X21" s="2067"/>
      <c r="Y21" s="2067"/>
      <c r="Z21" s="2063"/>
      <c r="AA21" s="2063"/>
      <c r="AB21" s="342"/>
      <c r="AC21" s="2135"/>
      <c r="AD21" s="2015"/>
      <c r="AE21" s="2016"/>
      <c r="AF21" s="2016"/>
      <c r="AG21" s="2016"/>
      <c r="AH21" s="2016"/>
      <c r="AI21" s="2139"/>
      <c r="AJ21" s="2015"/>
      <c r="AK21" s="2016"/>
      <c r="AL21" s="2016"/>
      <c r="AM21" s="2016"/>
      <c r="AN21" s="2016"/>
      <c r="AO21" s="2139"/>
      <c r="AP21" s="2249">
        <v>0</v>
      </c>
      <c r="AQ21" s="2250"/>
      <c r="AR21" s="2250"/>
      <c r="AS21" s="2250"/>
      <c r="AT21" s="2250"/>
      <c r="AU21" s="2250"/>
      <c r="AV21" s="2251"/>
      <c r="AW21" s="242"/>
      <c r="AX21" s="2240"/>
      <c r="AY21" s="2240"/>
      <c r="AZ21" s="2240"/>
      <c r="BA21" s="2240"/>
      <c r="BB21" s="2240"/>
      <c r="BC21" s="2240"/>
      <c r="BD21" s="2240"/>
      <c r="BE21" s="2240"/>
      <c r="BF21" s="2240"/>
      <c r="BG21" s="2240"/>
      <c r="BH21" s="2240"/>
      <c r="BI21" s="2240"/>
      <c r="BJ21" s="2240"/>
      <c r="BK21" s="2240"/>
      <c r="BL21" s="2240"/>
      <c r="BM21" s="2240"/>
      <c r="BN21" s="2240"/>
      <c r="BO21" s="2240"/>
      <c r="BP21" s="2240"/>
      <c r="BQ21" s="2240"/>
      <c r="BR21" s="2240"/>
      <c r="BS21" s="2240"/>
      <c r="BT21" s="2240"/>
      <c r="BU21" s="2240"/>
      <c r="BV21" s="2240"/>
      <c r="BW21" s="2240"/>
      <c r="BX21" s="2240"/>
      <c r="BY21" s="2240"/>
      <c r="BZ21" s="2240"/>
      <c r="CA21" s="2240"/>
      <c r="CB21" s="2240"/>
      <c r="CC21" s="2240"/>
      <c r="CD21" s="2240"/>
      <c r="CE21" s="2240"/>
      <c r="CF21" s="2240"/>
      <c r="CG21" s="2240"/>
      <c r="CH21" s="2240"/>
      <c r="CI21" s="2240"/>
      <c r="CJ21" s="2240"/>
      <c r="CK21" s="2240"/>
      <c r="CL21" s="2240"/>
      <c r="CM21" s="2240"/>
      <c r="CN21" s="2240"/>
      <c r="CO21" s="2240"/>
    </row>
    <row r="22" spans="1:93" s="245" customFormat="1" ht="20.100000000000001" customHeight="1">
      <c r="B22" s="2168" t="s">
        <v>1123</v>
      </c>
      <c r="C22" s="2169"/>
      <c r="D22" s="2169"/>
      <c r="E22" s="2169"/>
      <c r="F22" s="2169"/>
      <c r="G22" s="2170" t="s">
        <v>87</v>
      </c>
      <c r="H22" s="2064"/>
      <c r="I22" s="2064"/>
      <c r="J22" s="2064"/>
      <c r="K22" s="2064"/>
      <c r="L22" s="2102"/>
      <c r="M22" s="2041"/>
      <c r="N22" s="2041"/>
      <c r="O22" s="2042"/>
      <c r="P22" s="2171"/>
      <c r="Q22" s="2172"/>
      <c r="R22" s="2172"/>
      <c r="S22" s="2172"/>
      <c r="T22" s="2172"/>
      <c r="U22" s="2172"/>
      <c r="V22" s="343" t="s">
        <v>1124</v>
      </c>
      <c r="W22" s="2008"/>
      <c r="X22" s="2008"/>
      <c r="Y22" s="2008"/>
      <c r="Z22" s="2008"/>
      <c r="AA22" s="2008"/>
      <c r="AB22" s="2008"/>
      <c r="AC22" s="344" t="s">
        <v>1125</v>
      </c>
      <c r="AD22" s="2009">
        <f>L18*(P22+W22)</f>
        <v>0</v>
      </c>
      <c r="AE22" s="2010"/>
      <c r="AF22" s="2010"/>
      <c r="AG22" s="2010"/>
      <c r="AH22" s="2010"/>
      <c r="AI22" s="2010"/>
      <c r="AJ22" s="2009">
        <f>AD22</f>
        <v>0</v>
      </c>
      <c r="AK22" s="2010"/>
      <c r="AL22" s="2010"/>
      <c r="AM22" s="2010"/>
      <c r="AN22" s="2010"/>
      <c r="AO22" s="2011"/>
      <c r="AP22" s="2012"/>
      <c r="AQ22" s="2012"/>
      <c r="AR22" s="2012"/>
      <c r="AS22" s="2012"/>
      <c r="AT22" s="2012"/>
      <c r="AU22" s="2012"/>
      <c r="AV22" s="2013"/>
      <c r="AW22" s="242"/>
      <c r="AX22" s="2240"/>
      <c r="AY22" s="2240"/>
      <c r="AZ22" s="2240"/>
      <c r="BA22" s="2240"/>
      <c r="BB22" s="2240"/>
      <c r="BC22" s="2240"/>
      <c r="BD22" s="2240"/>
      <c r="BE22" s="2240"/>
      <c r="BF22" s="2240"/>
      <c r="BG22" s="2240"/>
      <c r="BH22" s="2240"/>
      <c r="BI22" s="2240"/>
      <c r="BJ22" s="2240"/>
      <c r="BK22" s="2240"/>
      <c r="BL22" s="2240"/>
      <c r="BM22" s="2240"/>
      <c r="BN22" s="2240"/>
      <c r="BO22" s="2240"/>
      <c r="BP22" s="2240"/>
      <c r="BQ22" s="2240"/>
      <c r="BR22" s="2240"/>
      <c r="BS22" s="2240"/>
      <c r="BT22" s="2240"/>
      <c r="BU22" s="2240"/>
      <c r="BV22" s="2240"/>
      <c r="BW22" s="2240"/>
      <c r="BX22" s="2240"/>
      <c r="BY22" s="2240"/>
      <c r="BZ22" s="2240"/>
      <c r="CA22" s="2240"/>
      <c r="CB22" s="2240"/>
      <c r="CC22" s="2240"/>
      <c r="CD22" s="2240"/>
      <c r="CE22" s="2240"/>
      <c r="CF22" s="2240"/>
      <c r="CG22" s="2240"/>
      <c r="CH22" s="2240"/>
      <c r="CI22" s="2240"/>
      <c r="CJ22" s="2240"/>
      <c r="CK22" s="2240"/>
      <c r="CL22" s="2240"/>
      <c r="CM22" s="2240"/>
      <c r="CN22" s="2240"/>
      <c r="CO22" s="2240"/>
    </row>
    <row r="23" spans="1:93" s="245" customFormat="1" ht="20.100000000000001" customHeight="1">
      <c r="B23" s="2092" t="s">
        <v>1126</v>
      </c>
      <c r="C23" s="2093"/>
      <c r="D23" s="2093"/>
      <c r="E23" s="2093"/>
      <c r="F23" s="2093"/>
      <c r="G23" s="2094" t="s">
        <v>773</v>
      </c>
      <c r="H23" s="2095"/>
      <c r="I23" s="2095"/>
      <c r="J23" s="2095"/>
      <c r="K23" s="2096"/>
      <c r="L23" s="2100">
        <v>3</v>
      </c>
      <c r="M23" s="2037"/>
      <c r="N23" s="2037" t="s">
        <v>1127</v>
      </c>
      <c r="O23" s="2038"/>
      <c r="P23" s="2005" t="str">
        <f>IF($R$11="시 내",IF($AN$11&gt;=4,30000,20000),IF($R$11="시 외",IF(OR(G23="교수"),"40,000",IF(OR(G23="조교수"),"30,000","30,000"))))</f>
        <v>30,000</v>
      </c>
      <c r="Q23" s="2006"/>
      <c r="R23" s="2006"/>
      <c r="S23" s="2006"/>
      <c r="T23" s="2007" t="s">
        <v>1128</v>
      </c>
      <c r="U23" s="2007"/>
      <c r="V23" s="337" t="s">
        <v>1129</v>
      </c>
      <c r="W23" s="2022">
        <f>AR13</f>
        <v>2</v>
      </c>
      <c r="X23" s="2022"/>
      <c r="Y23" s="2022"/>
      <c r="Z23" s="2007" t="s">
        <v>1130</v>
      </c>
      <c r="AA23" s="2007"/>
      <c r="AB23" s="338"/>
      <c r="AC23" s="338" t="s">
        <v>1131</v>
      </c>
      <c r="AD23" s="2015">
        <f>L23*P23*W23</f>
        <v>180000</v>
      </c>
      <c r="AE23" s="2016"/>
      <c r="AF23" s="2016"/>
      <c r="AG23" s="2016"/>
      <c r="AH23" s="2016"/>
      <c r="AI23" s="2016"/>
      <c r="AJ23" s="2017">
        <f>AD23</f>
        <v>180000</v>
      </c>
      <c r="AK23" s="2018"/>
      <c r="AL23" s="2018"/>
      <c r="AM23" s="2018"/>
      <c r="AN23" s="2018"/>
      <c r="AO23" s="2019"/>
      <c r="AP23" s="2020"/>
      <c r="AQ23" s="2020"/>
      <c r="AR23" s="2020"/>
      <c r="AS23" s="2020"/>
      <c r="AT23" s="2020"/>
      <c r="AU23" s="2020"/>
      <c r="AV23" s="2021"/>
      <c r="AW23" s="242"/>
      <c r="AX23" s="2240"/>
      <c r="AY23" s="2240"/>
      <c r="AZ23" s="2240"/>
      <c r="BA23" s="2240"/>
      <c r="BB23" s="2240"/>
      <c r="BC23" s="2240"/>
      <c r="BD23" s="2240"/>
      <c r="BE23" s="2240"/>
      <c r="BF23" s="2240"/>
      <c r="BG23" s="2240"/>
      <c r="BH23" s="2240"/>
      <c r="BI23" s="2240"/>
      <c r="BJ23" s="2240"/>
      <c r="BK23" s="2240"/>
      <c r="BL23" s="2240"/>
      <c r="BM23" s="2240"/>
      <c r="BN23" s="2240"/>
      <c r="BO23" s="2240"/>
      <c r="BP23" s="2240"/>
      <c r="BQ23" s="2240"/>
      <c r="BR23" s="2240"/>
      <c r="BS23" s="2240"/>
      <c r="BT23" s="2240"/>
      <c r="BU23" s="2240"/>
      <c r="BV23" s="2240"/>
      <c r="BW23" s="2240"/>
      <c r="BX23" s="2240"/>
      <c r="BY23" s="2240"/>
      <c r="BZ23" s="2240"/>
      <c r="CA23" s="2240"/>
      <c r="CB23" s="2240"/>
      <c r="CC23" s="2240"/>
      <c r="CD23" s="2240"/>
      <c r="CE23" s="2240"/>
      <c r="CF23" s="2240"/>
      <c r="CG23" s="2240"/>
      <c r="CH23" s="2240"/>
      <c r="CI23" s="2240"/>
      <c r="CJ23" s="2240"/>
      <c r="CK23" s="2240"/>
      <c r="CL23" s="2240"/>
      <c r="CM23" s="2240"/>
      <c r="CN23" s="2240"/>
      <c r="CO23" s="2240"/>
    </row>
    <row r="24" spans="1:93" s="245" customFormat="1" ht="20.100000000000001" customHeight="1">
      <c r="B24" s="2121" t="s">
        <v>1132</v>
      </c>
      <c r="C24" s="2122"/>
      <c r="D24" s="2122"/>
      <c r="E24" s="2122"/>
      <c r="F24" s="2122"/>
      <c r="G24" s="2097"/>
      <c r="H24" s="2098"/>
      <c r="I24" s="2098"/>
      <c r="J24" s="2098"/>
      <c r="K24" s="2099"/>
      <c r="L24" s="2101"/>
      <c r="M24" s="2039"/>
      <c r="N24" s="2039"/>
      <c r="O24" s="2040"/>
      <c r="P24" s="2123" t="str">
        <f>IF($R$11="시 내",0,IF($R$11="시 외",IF(OR(G23="교수"),"120,000",IF(OR(G23="조교수"),"120,000","120,000"))))</f>
        <v>120,000</v>
      </c>
      <c r="Q24" s="2124"/>
      <c r="R24" s="2124"/>
      <c r="S24" s="2124"/>
      <c r="T24" s="2125" t="s">
        <v>1128</v>
      </c>
      <c r="U24" s="2125"/>
      <c r="V24" s="339" t="s">
        <v>1129</v>
      </c>
      <c r="W24" s="2126">
        <f>AO13</f>
        <v>1</v>
      </c>
      <c r="X24" s="2126"/>
      <c r="Y24" s="2126"/>
      <c r="Z24" s="2125" t="s">
        <v>1133</v>
      </c>
      <c r="AA24" s="2125"/>
      <c r="AB24" s="340"/>
      <c r="AC24" s="340" t="s">
        <v>1134</v>
      </c>
      <c r="AD24" s="2127">
        <f>L23*P24*W24</f>
        <v>360000</v>
      </c>
      <c r="AE24" s="2128"/>
      <c r="AF24" s="2128"/>
      <c r="AG24" s="2128"/>
      <c r="AH24" s="2128"/>
      <c r="AI24" s="2128"/>
      <c r="AJ24" s="2127">
        <f>AD24</f>
        <v>360000</v>
      </c>
      <c r="AK24" s="2128"/>
      <c r="AL24" s="2128"/>
      <c r="AM24" s="2128"/>
      <c r="AN24" s="2128"/>
      <c r="AO24" s="2129"/>
      <c r="AP24" s="2130"/>
      <c r="AQ24" s="2130"/>
      <c r="AR24" s="2130"/>
      <c r="AS24" s="2130"/>
      <c r="AT24" s="2130"/>
      <c r="AU24" s="2130"/>
      <c r="AV24" s="2131"/>
      <c r="AW24" s="242"/>
      <c r="AX24" s="2240"/>
      <c r="AY24" s="2240"/>
      <c r="AZ24" s="2240"/>
      <c r="BA24" s="2240"/>
      <c r="BB24" s="2240"/>
      <c r="BC24" s="2240"/>
      <c r="BD24" s="2240"/>
      <c r="BE24" s="2240"/>
      <c r="BF24" s="2240"/>
      <c r="BG24" s="2240"/>
      <c r="BH24" s="2240"/>
      <c r="BI24" s="2240"/>
      <c r="BJ24" s="2240"/>
      <c r="BK24" s="2240"/>
      <c r="BL24" s="2240"/>
      <c r="BM24" s="2240"/>
      <c r="BN24" s="2240"/>
      <c r="BO24" s="2240"/>
      <c r="BP24" s="2240"/>
      <c r="BQ24" s="2240"/>
      <c r="BR24" s="2240"/>
      <c r="BS24" s="2240"/>
      <c r="BT24" s="2240"/>
      <c r="BU24" s="2240"/>
      <c r="BV24" s="2240"/>
      <c r="BW24" s="2240"/>
      <c r="BX24" s="2240"/>
      <c r="BY24" s="2240"/>
      <c r="BZ24" s="2240"/>
      <c r="CA24" s="2240"/>
      <c r="CB24" s="2240"/>
      <c r="CC24" s="2240"/>
      <c r="CD24" s="2240"/>
      <c r="CE24" s="2240"/>
      <c r="CF24" s="2240"/>
      <c r="CG24" s="2240"/>
      <c r="CH24" s="2240"/>
      <c r="CI24" s="2240"/>
      <c r="CJ24" s="2240"/>
      <c r="CK24" s="2240"/>
      <c r="CL24" s="2240"/>
      <c r="CM24" s="2240"/>
      <c r="CN24" s="2240"/>
      <c r="CO24" s="2240"/>
    </row>
    <row r="25" spans="1:93" s="245" customFormat="1" ht="20.100000000000001" customHeight="1">
      <c r="B25" s="2160" t="s">
        <v>1135</v>
      </c>
      <c r="C25" s="2161"/>
      <c r="D25" s="2161"/>
      <c r="E25" s="2161"/>
      <c r="F25" s="2162"/>
      <c r="G25" s="2052" t="str">
        <f>IF(G23="교수","(제2호 나)",IF(G23="조교수","(제3호 가)", "(제3호 나)"))</f>
        <v>(제3호 나)</v>
      </c>
      <c r="H25" s="2053"/>
      <c r="I25" s="2053"/>
      <c r="J25" s="2053"/>
      <c r="K25" s="2054"/>
      <c r="L25" s="2101"/>
      <c r="M25" s="2039"/>
      <c r="N25" s="2039"/>
      <c r="O25" s="2040"/>
      <c r="P25" s="2058" t="str">
        <f>IF($R$11="시 내",0,IF($R$11="시 외",IF(OR(G23="교수"),"30,000",IF(OR(G23="조교수"),"20,000","20,000"))))</f>
        <v>20,000</v>
      </c>
      <c r="Q25" s="2059"/>
      <c r="R25" s="2059"/>
      <c r="S25" s="2059"/>
      <c r="T25" s="2062" t="s">
        <v>1136</v>
      </c>
      <c r="U25" s="2062"/>
      <c r="V25" s="2064" t="s">
        <v>1137</v>
      </c>
      <c r="W25" s="2066">
        <f>AR13</f>
        <v>2</v>
      </c>
      <c r="X25" s="2066"/>
      <c r="Y25" s="2066"/>
      <c r="Z25" s="2062" t="s">
        <v>1133</v>
      </c>
      <c r="AA25" s="2062"/>
      <c r="AB25" s="341"/>
      <c r="AC25" s="2134" t="s">
        <v>1134</v>
      </c>
      <c r="AD25" s="2136">
        <f>L23*P25*W25</f>
        <v>120000</v>
      </c>
      <c r="AE25" s="2137"/>
      <c r="AF25" s="2137"/>
      <c r="AG25" s="2137"/>
      <c r="AH25" s="2137"/>
      <c r="AI25" s="2138"/>
      <c r="AJ25" s="2136">
        <f>ROUNDDOWN(AD25-(((AD25/W25)/3)*AP26),0)</f>
        <v>120000</v>
      </c>
      <c r="AK25" s="2137"/>
      <c r="AL25" s="2137"/>
      <c r="AM25" s="2137"/>
      <c r="AN25" s="2137"/>
      <c r="AO25" s="2138"/>
      <c r="AP25" s="2140" t="s">
        <v>726</v>
      </c>
      <c r="AQ25" s="2140"/>
      <c r="AR25" s="2140"/>
      <c r="AS25" s="2140"/>
      <c r="AT25" s="2140"/>
      <c r="AU25" s="2140"/>
      <c r="AV25" s="2141"/>
      <c r="AW25" s="242"/>
      <c r="AX25" s="2240"/>
      <c r="AY25" s="2240"/>
      <c r="AZ25" s="2240"/>
      <c r="BA25" s="2240"/>
      <c r="BB25" s="2240"/>
      <c r="BC25" s="2240"/>
      <c r="BD25" s="2240"/>
      <c r="BE25" s="2240"/>
      <c r="BF25" s="2240"/>
      <c r="BG25" s="2240"/>
      <c r="BH25" s="2240"/>
      <c r="BI25" s="2240"/>
      <c r="BJ25" s="2240"/>
      <c r="BK25" s="2240"/>
      <c r="BL25" s="2240"/>
      <c r="BM25" s="2240"/>
      <c r="BN25" s="2240"/>
      <c r="BO25" s="2240"/>
      <c r="BP25" s="2240"/>
      <c r="BQ25" s="2240"/>
      <c r="BR25" s="2240"/>
      <c r="BS25" s="2240"/>
      <c r="BT25" s="2240"/>
      <c r="BU25" s="2240"/>
      <c r="BV25" s="2240"/>
      <c r="BW25" s="2240"/>
      <c r="BX25" s="2240"/>
      <c r="BY25" s="2240"/>
      <c r="BZ25" s="2240"/>
      <c r="CA25" s="2240"/>
      <c r="CB25" s="2240"/>
      <c r="CC25" s="2240"/>
      <c r="CD25" s="2240"/>
      <c r="CE25" s="2240"/>
      <c r="CF25" s="2240"/>
      <c r="CG25" s="2240"/>
      <c r="CH25" s="2240"/>
      <c r="CI25" s="2240"/>
      <c r="CJ25" s="2240"/>
      <c r="CK25" s="2240"/>
      <c r="CL25" s="2240"/>
      <c r="CM25" s="2240"/>
      <c r="CN25" s="2240"/>
      <c r="CO25" s="2240"/>
    </row>
    <row r="26" spans="1:93" s="245" customFormat="1" ht="20.100000000000001" customHeight="1">
      <c r="B26" s="2163"/>
      <c r="C26" s="2164"/>
      <c r="D26" s="2164"/>
      <c r="E26" s="2164"/>
      <c r="F26" s="2165"/>
      <c r="G26" s="2055"/>
      <c r="H26" s="2056"/>
      <c r="I26" s="2056"/>
      <c r="J26" s="2056"/>
      <c r="K26" s="2057"/>
      <c r="L26" s="2101"/>
      <c r="M26" s="2039"/>
      <c r="N26" s="2039"/>
      <c r="O26" s="2040"/>
      <c r="P26" s="2060"/>
      <c r="Q26" s="2061"/>
      <c r="R26" s="2061"/>
      <c r="S26" s="2061"/>
      <c r="T26" s="2063"/>
      <c r="U26" s="2063"/>
      <c r="V26" s="2065"/>
      <c r="W26" s="2067"/>
      <c r="X26" s="2067"/>
      <c r="Y26" s="2067"/>
      <c r="Z26" s="2063"/>
      <c r="AA26" s="2063"/>
      <c r="AB26" s="342"/>
      <c r="AC26" s="2135"/>
      <c r="AD26" s="2015"/>
      <c r="AE26" s="2016"/>
      <c r="AF26" s="2016"/>
      <c r="AG26" s="2016"/>
      <c r="AH26" s="2016"/>
      <c r="AI26" s="2139"/>
      <c r="AJ26" s="2015"/>
      <c r="AK26" s="2016"/>
      <c r="AL26" s="2016"/>
      <c r="AM26" s="2016"/>
      <c r="AN26" s="2016"/>
      <c r="AO26" s="2139"/>
      <c r="AP26" s="2249">
        <v>0</v>
      </c>
      <c r="AQ26" s="2250"/>
      <c r="AR26" s="2250"/>
      <c r="AS26" s="2250"/>
      <c r="AT26" s="2250"/>
      <c r="AU26" s="2250"/>
      <c r="AV26" s="2251"/>
      <c r="AW26" s="242"/>
      <c r="AX26" s="2240"/>
      <c r="AY26" s="2240"/>
      <c r="AZ26" s="2240"/>
      <c r="BA26" s="2240"/>
      <c r="BB26" s="2240"/>
      <c r="BC26" s="2240"/>
      <c r="BD26" s="2240"/>
      <c r="BE26" s="2240"/>
      <c r="BF26" s="2240"/>
      <c r="BG26" s="2240"/>
      <c r="BH26" s="2240"/>
      <c r="BI26" s="2240"/>
      <c r="BJ26" s="2240"/>
      <c r="BK26" s="2240"/>
      <c r="BL26" s="2240"/>
      <c r="BM26" s="2240"/>
      <c r="BN26" s="2240"/>
      <c r="BO26" s="2240"/>
      <c r="BP26" s="2240"/>
      <c r="BQ26" s="2240"/>
      <c r="BR26" s="2240"/>
      <c r="BS26" s="2240"/>
      <c r="BT26" s="2240"/>
      <c r="BU26" s="2240"/>
      <c r="BV26" s="2240"/>
      <c r="BW26" s="2240"/>
      <c r="BX26" s="2240"/>
      <c r="BY26" s="2240"/>
      <c r="BZ26" s="2240"/>
      <c r="CA26" s="2240"/>
      <c r="CB26" s="2240"/>
      <c r="CC26" s="2240"/>
      <c r="CD26" s="2240"/>
      <c r="CE26" s="2240"/>
      <c r="CF26" s="2240"/>
      <c r="CG26" s="2240"/>
      <c r="CH26" s="2240"/>
      <c r="CI26" s="2240"/>
      <c r="CJ26" s="2240"/>
      <c r="CK26" s="2240"/>
      <c r="CL26" s="2240"/>
      <c r="CM26" s="2240"/>
      <c r="CN26" s="2240"/>
      <c r="CO26" s="2240"/>
    </row>
    <row r="27" spans="1:93" s="245" customFormat="1" ht="20.100000000000001" customHeight="1">
      <c r="B27" s="2168" t="s">
        <v>1123</v>
      </c>
      <c r="C27" s="2169"/>
      <c r="D27" s="2169"/>
      <c r="E27" s="2169"/>
      <c r="F27" s="2169"/>
      <c r="G27" s="2170" t="s">
        <v>87</v>
      </c>
      <c r="H27" s="2064"/>
      <c r="I27" s="2064"/>
      <c r="J27" s="2064"/>
      <c r="K27" s="2064"/>
      <c r="L27" s="2102"/>
      <c r="M27" s="2041"/>
      <c r="N27" s="2041"/>
      <c r="O27" s="2042"/>
      <c r="P27" s="2171"/>
      <c r="Q27" s="2172"/>
      <c r="R27" s="2172"/>
      <c r="S27" s="2172"/>
      <c r="T27" s="2172"/>
      <c r="U27" s="2172"/>
      <c r="V27" s="343" t="s">
        <v>1138</v>
      </c>
      <c r="W27" s="2008"/>
      <c r="X27" s="2008"/>
      <c r="Y27" s="2008"/>
      <c r="Z27" s="2008"/>
      <c r="AA27" s="2008"/>
      <c r="AB27" s="2008"/>
      <c r="AC27" s="344" t="s">
        <v>1134</v>
      </c>
      <c r="AD27" s="2009">
        <f>L23*(P27+W27)</f>
        <v>0</v>
      </c>
      <c r="AE27" s="2010"/>
      <c r="AF27" s="2010"/>
      <c r="AG27" s="2010"/>
      <c r="AH27" s="2010"/>
      <c r="AI27" s="2010"/>
      <c r="AJ27" s="2009">
        <f>AD27</f>
        <v>0</v>
      </c>
      <c r="AK27" s="2010"/>
      <c r="AL27" s="2010"/>
      <c r="AM27" s="2010"/>
      <c r="AN27" s="2010"/>
      <c r="AO27" s="2011"/>
      <c r="AP27" s="2012"/>
      <c r="AQ27" s="2012"/>
      <c r="AR27" s="2012"/>
      <c r="AS27" s="2012"/>
      <c r="AT27" s="2012"/>
      <c r="AU27" s="2012"/>
      <c r="AV27" s="2013"/>
      <c r="AW27" s="242"/>
      <c r="AX27" s="2240"/>
      <c r="AY27" s="2240"/>
      <c r="AZ27" s="2240"/>
      <c r="BA27" s="2240"/>
      <c r="BB27" s="2240"/>
      <c r="BC27" s="2240"/>
      <c r="BD27" s="2240"/>
      <c r="BE27" s="2240"/>
      <c r="BF27" s="2240"/>
      <c r="BG27" s="2240"/>
      <c r="BH27" s="2240"/>
      <c r="BI27" s="2240"/>
      <c r="BJ27" s="2240"/>
      <c r="BK27" s="2240"/>
      <c r="BL27" s="2240"/>
      <c r="BM27" s="2240"/>
      <c r="BN27" s="2240"/>
      <c r="BO27" s="2240"/>
      <c r="BP27" s="2240"/>
      <c r="BQ27" s="2240"/>
      <c r="BR27" s="2240"/>
      <c r="BS27" s="2240"/>
      <c r="BT27" s="2240"/>
      <c r="BU27" s="2240"/>
      <c r="BV27" s="2240"/>
      <c r="BW27" s="2240"/>
      <c r="BX27" s="2240"/>
      <c r="BY27" s="2240"/>
      <c r="BZ27" s="2240"/>
      <c r="CA27" s="2240"/>
      <c r="CB27" s="2240"/>
      <c r="CC27" s="2240"/>
      <c r="CD27" s="2240"/>
      <c r="CE27" s="2240"/>
      <c r="CF27" s="2240"/>
      <c r="CG27" s="2240"/>
      <c r="CH27" s="2240"/>
      <c r="CI27" s="2240"/>
      <c r="CJ27" s="2240"/>
      <c r="CK27" s="2240"/>
      <c r="CL27" s="2240"/>
      <c r="CM27" s="2240"/>
      <c r="CN27" s="2240"/>
      <c r="CO27" s="2240"/>
    </row>
    <row r="28" spans="1:93" s="245" customFormat="1" ht="27.95" customHeight="1">
      <c r="B28" s="2142" t="s">
        <v>1139</v>
      </c>
      <c r="C28" s="2143"/>
      <c r="D28" s="2143"/>
      <c r="E28" s="2143"/>
      <c r="F28" s="2143"/>
      <c r="G28" s="2143"/>
      <c r="H28" s="2143"/>
      <c r="I28" s="2143"/>
      <c r="J28" s="2143"/>
      <c r="K28" s="2144"/>
      <c r="L28" s="2156" t="s">
        <v>1140</v>
      </c>
      <c r="M28" s="2071"/>
      <c r="N28" s="2071"/>
      <c r="O28" s="2071"/>
      <c r="P28" s="2071"/>
      <c r="Q28" s="2071"/>
      <c r="R28" s="2068"/>
      <c r="S28" s="2068"/>
      <c r="T28" s="2068"/>
      <c r="U28" s="2068"/>
      <c r="V28" s="2071" t="s">
        <v>1141</v>
      </c>
      <c r="W28" s="2071"/>
      <c r="X28" s="2071"/>
      <c r="Y28" s="2071"/>
      <c r="Z28" s="2071"/>
      <c r="AA28" s="2071"/>
      <c r="AB28" s="2071">
        <f>IFERROR(IF(L10="통상거리",(IF(R10="서울대학교      관악캠퍼스",IF(AG28="왕복", INDEX(통상거리,MATCH(X10,도시,0))*2, INDEX(통상거리,MATCH(X10,도시,0))),IF(AG28="왕복", INDEX(연건,MATCH(X10,도시,0))*2, INDEX(연건,MATCH(X10,도시,0))))),0),0)</f>
        <v>84</v>
      </c>
      <c r="AC28" s="2071"/>
      <c r="AD28" s="2071"/>
      <c r="AE28" s="2071"/>
      <c r="AF28" s="2071"/>
      <c r="AG28" s="2068" t="s">
        <v>870</v>
      </c>
      <c r="AH28" s="2068"/>
      <c r="AI28" s="2069" t="s">
        <v>1142</v>
      </c>
      <c r="AJ28" s="2103">
        <f>ROUNDDOWN(((AB28/10)*R28)+R29+AB29,0)</f>
        <v>0</v>
      </c>
      <c r="AK28" s="2103"/>
      <c r="AL28" s="2103"/>
      <c r="AM28" s="2103"/>
      <c r="AN28" s="2103"/>
      <c r="AO28" s="2104"/>
      <c r="AP28" s="2116" t="s">
        <v>759</v>
      </c>
      <c r="AQ28" s="2117"/>
      <c r="AR28" s="2117"/>
      <c r="AS28" s="2117"/>
      <c r="AT28" s="2117"/>
      <c r="AU28" s="2117"/>
      <c r="AV28" s="2118"/>
      <c r="AW28" s="242"/>
      <c r="AX28" s="2240"/>
      <c r="AY28" s="2240"/>
      <c r="AZ28" s="2240"/>
      <c r="BA28" s="2240"/>
      <c r="BB28" s="2240"/>
      <c r="BC28" s="2240"/>
      <c r="BD28" s="2240"/>
      <c r="BE28" s="2240"/>
      <c r="BF28" s="2240"/>
      <c r="BG28" s="2240"/>
      <c r="BH28" s="2240"/>
      <c r="BI28" s="2240"/>
      <c r="BJ28" s="2240"/>
      <c r="BK28" s="2240"/>
      <c r="BL28" s="2240"/>
      <c r="BM28" s="2240"/>
      <c r="BN28" s="2240"/>
      <c r="BO28" s="2240"/>
      <c r="BP28" s="2240"/>
      <c r="BQ28" s="2240"/>
      <c r="BR28" s="2240"/>
      <c r="BS28" s="2240"/>
      <c r="BT28" s="2240"/>
      <c r="BU28" s="2240"/>
      <c r="BV28" s="2240"/>
      <c r="BW28" s="2240"/>
      <c r="BX28" s="2240"/>
      <c r="BY28" s="2240"/>
      <c r="BZ28" s="2240"/>
      <c r="CA28" s="2240"/>
      <c r="CB28" s="2240"/>
      <c r="CC28" s="2240"/>
      <c r="CD28" s="2240"/>
      <c r="CE28" s="2240"/>
      <c r="CF28" s="2240"/>
      <c r="CG28" s="2240"/>
      <c r="CH28" s="2240"/>
      <c r="CI28" s="2240"/>
      <c r="CJ28" s="2240"/>
      <c r="CK28" s="2240"/>
      <c r="CL28" s="2240"/>
      <c r="CM28" s="2240"/>
      <c r="CN28" s="2240"/>
      <c r="CO28" s="2240"/>
    </row>
    <row r="29" spans="1:93" s="245" customFormat="1" ht="27.95" customHeight="1">
      <c r="B29" s="1448"/>
      <c r="C29" s="1449"/>
      <c r="D29" s="1449"/>
      <c r="E29" s="1449"/>
      <c r="F29" s="1449"/>
      <c r="G29" s="1449"/>
      <c r="H29" s="1449"/>
      <c r="I29" s="1449"/>
      <c r="J29" s="1449"/>
      <c r="K29" s="2070"/>
      <c r="L29" s="2132" t="s">
        <v>1143</v>
      </c>
      <c r="M29" s="2133"/>
      <c r="N29" s="2133"/>
      <c r="O29" s="2133"/>
      <c r="P29" s="2133"/>
      <c r="Q29" s="2133"/>
      <c r="R29" s="2119"/>
      <c r="S29" s="2119"/>
      <c r="T29" s="2119"/>
      <c r="U29" s="2119"/>
      <c r="V29" s="1438" t="s">
        <v>1144</v>
      </c>
      <c r="W29" s="1438"/>
      <c r="X29" s="1438"/>
      <c r="Y29" s="1438"/>
      <c r="Z29" s="1438"/>
      <c r="AA29" s="1438"/>
      <c r="AB29" s="2090"/>
      <c r="AC29" s="2090"/>
      <c r="AD29" s="2090"/>
      <c r="AE29" s="2090"/>
      <c r="AF29" s="2090"/>
      <c r="AG29" s="2090"/>
      <c r="AH29" s="2090"/>
      <c r="AI29" s="2070"/>
      <c r="AJ29" s="2105"/>
      <c r="AK29" s="2105"/>
      <c r="AL29" s="2105"/>
      <c r="AM29" s="2105"/>
      <c r="AN29" s="2105"/>
      <c r="AO29" s="2106"/>
      <c r="AP29" s="2072"/>
      <c r="AQ29" s="2073"/>
      <c r="AR29" s="2073"/>
      <c r="AS29" s="2073"/>
      <c r="AT29" s="2073"/>
      <c r="AU29" s="2073"/>
      <c r="AV29" s="2074"/>
      <c r="AW29" s="242"/>
      <c r="AX29" s="2240"/>
      <c r="AY29" s="2240"/>
      <c r="AZ29" s="2240"/>
      <c r="BA29" s="2240"/>
      <c r="BB29" s="2240"/>
      <c r="BC29" s="2240"/>
      <c r="BD29" s="2240"/>
      <c r="BE29" s="2240"/>
      <c r="BF29" s="2240"/>
      <c r="BG29" s="2240"/>
      <c r="BH29" s="2240"/>
      <c r="BI29" s="2240"/>
      <c r="BJ29" s="2240"/>
      <c r="BK29" s="2240"/>
      <c r="BL29" s="2240"/>
      <c r="BM29" s="2240"/>
      <c r="BN29" s="2240"/>
      <c r="BO29" s="2240"/>
      <c r="BP29" s="2240"/>
      <c r="BQ29" s="2240"/>
      <c r="BR29" s="2240"/>
      <c r="BS29" s="2240"/>
      <c r="BT29" s="2240"/>
      <c r="BU29" s="2240"/>
      <c r="BV29" s="2240"/>
      <c r="BW29" s="2240"/>
      <c r="BX29" s="2240"/>
      <c r="BY29" s="2240"/>
      <c r="BZ29" s="2240"/>
      <c r="CA29" s="2240"/>
      <c r="CB29" s="2240"/>
      <c r="CC29" s="2240"/>
      <c r="CD29" s="2240"/>
      <c r="CE29" s="2240"/>
      <c r="CF29" s="2240"/>
      <c r="CG29" s="2240"/>
      <c r="CH29" s="2240"/>
      <c r="CI29" s="2240"/>
      <c r="CJ29" s="2240"/>
      <c r="CK29" s="2240"/>
      <c r="CL29" s="2240"/>
      <c r="CM29" s="2240"/>
      <c r="CN29" s="2240"/>
      <c r="CO29" s="2240"/>
    </row>
    <row r="30" spans="1:93" s="245" customFormat="1" ht="35.1" customHeight="1">
      <c r="B30" s="2109" t="s">
        <v>962</v>
      </c>
      <c r="C30" s="2110"/>
      <c r="D30" s="2110"/>
      <c r="E30" s="2110"/>
      <c r="F30" s="2110"/>
      <c r="G30" s="2110"/>
      <c r="H30" s="2110"/>
      <c r="I30" s="2110"/>
      <c r="J30" s="2110"/>
      <c r="K30" s="2110"/>
      <c r="L30" s="2110"/>
      <c r="M30" s="2110"/>
      <c r="N30" s="2111"/>
      <c r="O30" s="2196" t="s">
        <v>727</v>
      </c>
      <c r="P30" s="1380"/>
      <c r="Q30" s="1380"/>
      <c r="R30" s="1380"/>
      <c r="S30" s="1380"/>
      <c r="T30" s="1380"/>
      <c r="U30" s="1380"/>
      <c r="V30" s="1380"/>
      <c r="W30" s="1380"/>
      <c r="X30" s="1380"/>
      <c r="Y30" s="1380"/>
      <c r="Z30" s="1380"/>
      <c r="AA30" s="1380"/>
      <c r="AB30" s="76"/>
      <c r="AC30" s="2180">
        <f>AD18+AD19+AD20+AD22+AD23+AD24+AD25+AD27+AJ28</f>
        <v>800000</v>
      </c>
      <c r="AD30" s="2181"/>
      <c r="AE30" s="2181"/>
      <c r="AF30" s="2181"/>
      <c r="AG30" s="2181"/>
      <c r="AH30" s="2181"/>
      <c r="AI30" s="2182"/>
      <c r="AJ30" s="2146">
        <f>AJ18+AJ19+AJ20+AJ22+AJ23+AJ24+AJ25+AJ27+AJ28</f>
        <v>800000</v>
      </c>
      <c r="AK30" s="2146"/>
      <c r="AL30" s="2146"/>
      <c r="AM30" s="2146"/>
      <c r="AN30" s="2146"/>
      <c r="AO30" s="2147"/>
      <c r="AP30" s="2148"/>
      <c r="AQ30" s="2149"/>
      <c r="AR30" s="2149"/>
      <c r="AS30" s="2149"/>
      <c r="AT30" s="2149"/>
      <c r="AU30" s="2149"/>
      <c r="AV30" s="2150"/>
      <c r="AW30" s="242"/>
      <c r="AX30" s="2240"/>
      <c r="AY30" s="2240"/>
      <c r="AZ30" s="2240"/>
      <c r="BA30" s="2240"/>
      <c r="BB30" s="2240"/>
      <c r="BC30" s="2240"/>
      <c r="BD30" s="2240"/>
      <c r="BE30" s="2240"/>
      <c r="BF30" s="2240"/>
      <c r="BG30" s="2240"/>
      <c r="BH30" s="2240"/>
      <c r="BI30" s="2240"/>
      <c r="BJ30" s="2240"/>
      <c r="BK30" s="2240"/>
      <c r="BL30" s="2240"/>
      <c r="BM30" s="2240"/>
      <c r="BN30" s="2240"/>
      <c r="BO30" s="2240"/>
      <c r="BP30" s="2240"/>
      <c r="BQ30" s="2240"/>
      <c r="BR30" s="2240"/>
      <c r="BS30" s="2240"/>
      <c r="BT30" s="2240"/>
      <c r="BU30" s="2240"/>
      <c r="BV30" s="2240"/>
      <c r="BW30" s="2240"/>
      <c r="BX30" s="2240"/>
      <c r="BY30" s="2240"/>
      <c r="BZ30" s="2240"/>
      <c r="CA30" s="2240"/>
      <c r="CB30" s="2240"/>
      <c r="CC30" s="2240"/>
      <c r="CD30" s="2240"/>
      <c r="CE30" s="2240"/>
      <c r="CF30" s="2240"/>
      <c r="CG30" s="2240"/>
      <c r="CH30" s="2240"/>
      <c r="CI30" s="2240"/>
      <c r="CJ30" s="2240"/>
      <c r="CK30" s="2240"/>
      <c r="CL30" s="2240"/>
      <c r="CM30" s="2240"/>
      <c r="CN30" s="2240"/>
      <c r="CO30" s="2240"/>
    </row>
    <row r="31" spans="1:93" s="245" customFormat="1" ht="35.1" customHeight="1">
      <c r="B31" s="2112"/>
      <c r="C31" s="2112"/>
      <c r="D31" s="2112"/>
      <c r="E31" s="2112"/>
      <c r="F31" s="2112"/>
      <c r="G31" s="2112"/>
      <c r="H31" s="2112"/>
      <c r="I31" s="2112"/>
      <c r="J31" s="2112"/>
      <c r="K31" s="2112"/>
      <c r="L31" s="2112"/>
      <c r="M31" s="2112"/>
      <c r="N31" s="2113"/>
      <c r="O31" s="2151" t="s">
        <v>728</v>
      </c>
      <c r="P31" s="2152"/>
      <c r="Q31" s="2152"/>
      <c r="R31" s="2152"/>
      <c r="S31" s="2152"/>
      <c r="T31" s="2152"/>
      <c r="U31" s="2152"/>
      <c r="V31" s="2152"/>
      <c r="W31" s="2152"/>
      <c r="X31" s="2152"/>
      <c r="Y31" s="2152"/>
      <c r="Z31" s="2152"/>
      <c r="AA31" s="2152"/>
      <c r="AB31" s="77"/>
      <c r="AC31" s="2153">
        <f>AD18+AD20+AD23+AD25+AJ28</f>
        <v>440000</v>
      </c>
      <c r="AD31" s="2154"/>
      <c r="AE31" s="2154"/>
      <c r="AF31" s="2154"/>
      <c r="AG31" s="2154"/>
      <c r="AH31" s="2154"/>
      <c r="AI31" s="2155"/>
      <c r="AJ31" s="2183">
        <f>AJ18+AJ20+AJ23+AJ25+AJ28</f>
        <v>440000</v>
      </c>
      <c r="AK31" s="2183"/>
      <c r="AL31" s="2183"/>
      <c r="AM31" s="2183"/>
      <c r="AN31" s="2183"/>
      <c r="AO31" s="2184"/>
      <c r="AP31" s="2185"/>
      <c r="AQ31" s="2186"/>
      <c r="AR31" s="2186"/>
      <c r="AS31" s="2186"/>
      <c r="AT31" s="2186"/>
      <c r="AU31" s="2186"/>
      <c r="AV31" s="2187"/>
      <c r="AW31" s="242"/>
      <c r="AX31" s="2197" t="s">
        <v>136</v>
      </c>
      <c r="AY31" s="2197"/>
      <c r="AZ31" s="2197"/>
      <c r="BA31" s="2197"/>
      <c r="BB31" s="2197"/>
      <c r="BC31" s="2197"/>
      <c r="BD31" s="241"/>
      <c r="BE31" s="31"/>
      <c r="BF31" s="241"/>
      <c r="BG31" s="31"/>
      <c r="BH31" s="31"/>
      <c r="BI31" s="31"/>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145" t="s">
        <v>58</v>
      </c>
      <c r="CL31" s="2145"/>
      <c r="CM31" s="2145"/>
      <c r="CN31" s="2145"/>
      <c r="CO31" s="2145"/>
    </row>
    <row r="32" spans="1:93" s="245" customFormat="1" ht="35.1" customHeight="1">
      <c r="B32" s="2112"/>
      <c r="C32" s="2112"/>
      <c r="D32" s="2112"/>
      <c r="E32" s="2112"/>
      <c r="F32" s="2112"/>
      <c r="G32" s="2112"/>
      <c r="H32" s="2112"/>
      <c r="I32" s="2112"/>
      <c r="J32" s="2112"/>
      <c r="K32" s="2112"/>
      <c r="L32" s="2112"/>
      <c r="M32" s="2112"/>
      <c r="N32" s="2113"/>
      <c r="O32" s="2114" t="s">
        <v>729</v>
      </c>
      <c r="P32" s="2115"/>
      <c r="Q32" s="2115"/>
      <c r="R32" s="2115"/>
      <c r="S32" s="2115"/>
      <c r="T32" s="2115"/>
      <c r="U32" s="2115"/>
      <c r="V32" s="2115"/>
      <c r="W32" s="2115"/>
      <c r="X32" s="2115"/>
      <c r="Y32" s="2115"/>
      <c r="Z32" s="2115"/>
      <c r="AA32" s="2115"/>
      <c r="AB32" s="78"/>
      <c r="AC32" s="2077">
        <f>AD19+AD22+AD24+AD27</f>
        <v>360000</v>
      </c>
      <c r="AD32" s="2078"/>
      <c r="AE32" s="2078"/>
      <c r="AF32" s="2078"/>
      <c r="AG32" s="2078"/>
      <c r="AH32" s="2078"/>
      <c r="AI32" s="2079"/>
      <c r="AJ32" s="2107">
        <f>AJ19+AJ24+AJ27</f>
        <v>360000</v>
      </c>
      <c r="AK32" s="2107"/>
      <c r="AL32" s="2107"/>
      <c r="AM32" s="2107"/>
      <c r="AN32" s="2107"/>
      <c r="AO32" s="2108"/>
      <c r="AP32" s="2193"/>
      <c r="AQ32" s="2194"/>
      <c r="AR32" s="2194"/>
      <c r="AS32" s="2194"/>
      <c r="AT32" s="2194"/>
      <c r="AU32" s="2194"/>
      <c r="AV32" s="2195"/>
      <c r="AW32" s="242"/>
      <c r="AX32" s="2080" t="s">
        <v>706</v>
      </c>
      <c r="AY32" s="2081"/>
      <c r="AZ32" s="2081"/>
      <c r="BA32" s="2081"/>
      <c r="BB32" s="2081"/>
      <c r="BC32" s="2081"/>
      <c r="BD32" s="2081"/>
      <c r="BE32" s="2082"/>
      <c r="BF32" s="2086" t="s">
        <v>137</v>
      </c>
      <c r="BG32" s="2087"/>
      <c r="BH32" s="2087"/>
      <c r="BI32" s="2087"/>
      <c r="BJ32" s="2087"/>
      <c r="BK32" s="2087"/>
      <c r="BL32" s="2087"/>
      <c r="BM32" s="2087"/>
      <c r="BN32" s="2087"/>
      <c r="BO32" s="2087"/>
      <c r="BP32" s="2087"/>
      <c r="BQ32" s="2087"/>
      <c r="BR32" s="2087"/>
      <c r="BS32" s="2087"/>
      <c r="BT32" s="2087"/>
      <c r="BU32" s="2087"/>
      <c r="BV32" s="2088"/>
      <c r="BW32" s="2086" t="s">
        <v>127</v>
      </c>
      <c r="BX32" s="2087"/>
      <c r="BY32" s="2087"/>
      <c r="BZ32" s="2087"/>
      <c r="CA32" s="2087"/>
      <c r="CB32" s="2087"/>
      <c r="CC32" s="2087"/>
      <c r="CD32" s="2087"/>
      <c r="CE32" s="2087"/>
      <c r="CF32" s="2087"/>
      <c r="CG32" s="2087"/>
      <c r="CH32" s="2087"/>
      <c r="CI32" s="2087"/>
      <c r="CJ32" s="2087"/>
      <c r="CK32" s="2087"/>
      <c r="CL32" s="2087"/>
      <c r="CM32" s="2087"/>
      <c r="CN32" s="2087"/>
      <c r="CO32" s="2192"/>
    </row>
    <row r="33" spans="1:93" s="247" customFormat="1" ht="20.100000000000001" customHeight="1">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8"/>
      <c r="AX33" s="2083"/>
      <c r="AY33" s="2084"/>
      <c r="AZ33" s="2084"/>
      <c r="BA33" s="2084"/>
      <c r="BB33" s="2084"/>
      <c r="BC33" s="2084"/>
      <c r="BD33" s="2084"/>
      <c r="BE33" s="2085"/>
      <c r="BF33" s="2208" t="s">
        <v>138</v>
      </c>
      <c r="BG33" s="2209"/>
      <c r="BH33" s="2209"/>
      <c r="BI33" s="2210"/>
      <c r="BJ33" s="2208" t="s">
        <v>139</v>
      </c>
      <c r="BK33" s="2209"/>
      <c r="BL33" s="2209"/>
      <c r="BM33" s="2210"/>
      <c r="BN33" s="2208" t="s">
        <v>140</v>
      </c>
      <c r="BO33" s="2209"/>
      <c r="BP33" s="2209"/>
      <c r="BQ33" s="2210"/>
      <c r="BR33" s="2208" t="s">
        <v>141</v>
      </c>
      <c r="BS33" s="2209"/>
      <c r="BT33" s="2209"/>
      <c r="BU33" s="2209"/>
      <c r="BV33" s="2210"/>
      <c r="BW33" s="2200" t="s">
        <v>142</v>
      </c>
      <c r="BX33" s="2201"/>
      <c r="BY33" s="2201"/>
      <c r="BZ33" s="2201"/>
      <c r="CA33" s="2201"/>
      <c r="CB33" s="2202"/>
      <c r="CC33" s="2200" t="s">
        <v>143</v>
      </c>
      <c r="CD33" s="2201"/>
      <c r="CE33" s="2201"/>
      <c r="CF33" s="2201"/>
      <c r="CG33" s="2201"/>
      <c r="CH33" s="2201"/>
      <c r="CI33" s="2201"/>
      <c r="CJ33" s="2202"/>
      <c r="CK33" s="2200" t="s">
        <v>144</v>
      </c>
      <c r="CL33" s="2201"/>
      <c r="CM33" s="2201"/>
      <c r="CN33" s="2201"/>
      <c r="CO33" s="2206"/>
    </row>
    <row r="34" spans="1:93" s="247" customFormat="1" ht="12.95" customHeight="1">
      <c r="A34" s="1214" t="s">
        <v>730</v>
      </c>
      <c r="B34" s="1214"/>
      <c r="C34" s="1214"/>
      <c r="D34" s="1214"/>
      <c r="E34" s="1214"/>
      <c r="F34" s="1214"/>
      <c r="G34" s="1214"/>
      <c r="H34" s="1214"/>
      <c r="I34" s="1214"/>
      <c r="J34" s="1214"/>
      <c r="K34" s="1214"/>
      <c r="L34" s="1214"/>
      <c r="M34" s="1214"/>
      <c r="N34" s="1214"/>
      <c r="O34" s="1214"/>
      <c r="P34" s="1214"/>
      <c r="Q34" s="1214"/>
      <c r="R34" s="1214"/>
      <c r="S34" s="1214"/>
      <c r="T34" s="1214"/>
      <c r="U34" s="1214"/>
      <c r="V34" s="1214"/>
      <c r="W34" s="1214"/>
      <c r="X34" s="1214"/>
      <c r="Y34" s="1214"/>
      <c r="Z34" s="1214"/>
      <c r="AA34" s="1214"/>
      <c r="AB34" s="1214"/>
      <c r="AC34" s="1214"/>
      <c r="AD34" s="1214"/>
      <c r="AE34" s="1214"/>
      <c r="AF34" s="1214"/>
      <c r="AG34" s="1214"/>
      <c r="AH34" s="1214"/>
      <c r="AI34" s="1214"/>
      <c r="AJ34" s="1214"/>
      <c r="AK34" s="1214"/>
      <c r="AL34" s="1214"/>
      <c r="AM34" s="1214"/>
      <c r="AN34" s="1214"/>
      <c r="AO34" s="1214"/>
      <c r="AP34" s="1214"/>
      <c r="AQ34" s="1214"/>
      <c r="AR34" s="1214"/>
      <c r="AS34" s="1214"/>
      <c r="AT34" s="1214"/>
      <c r="AU34" s="1214"/>
      <c r="AV34" s="1214"/>
      <c r="AW34" s="248"/>
      <c r="AX34" s="2083"/>
      <c r="AY34" s="2084"/>
      <c r="AZ34" s="2084"/>
      <c r="BA34" s="2084"/>
      <c r="BB34" s="2084"/>
      <c r="BC34" s="2084"/>
      <c r="BD34" s="2084"/>
      <c r="BE34" s="2085"/>
      <c r="BF34" s="2211"/>
      <c r="BG34" s="2084"/>
      <c r="BH34" s="2084"/>
      <c r="BI34" s="2085"/>
      <c r="BJ34" s="2211"/>
      <c r="BK34" s="2084"/>
      <c r="BL34" s="2084"/>
      <c r="BM34" s="2085"/>
      <c r="BN34" s="2211"/>
      <c r="BO34" s="2084"/>
      <c r="BP34" s="2084"/>
      <c r="BQ34" s="2085"/>
      <c r="BR34" s="2211"/>
      <c r="BS34" s="2084"/>
      <c r="BT34" s="2084"/>
      <c r="BU34" s="2084"/>
      <c r="BV34" s="2085"/>
      <c r="BW34" s="2203"/>
      <c r="BX34" s="2204"/>
      <c r="BY34" s="2204"/>
      <c r="BZ34" s="2204"/>
      <c r="CA34" s="2204"/>
      <c r="CB34" s="2205"/>
      <c r="CC34" s="2203"/>
      <c r="CD34" s="2204"/>
      <c r="CE34" s="2204"/>
      <c r="CF34" s="2204"/>
      <c r="CG34" s="2204"/>
      <c r="CH34" s="2204"/>
      <c r="CI34" s="2204"/>
      <c r="CJ34" s="2205"/>
      <c r="CK34" s="2203"/>
      <c r="CL34" s="2204"/>
      <c r="CM34" s="2204"/>
      <c r="CN34" s="2204"/>
      <c r="CO34" s="2207"/>
    </row>
    <row r="35" spans="1:93" s="247" customFormat="1" ht="20.100000000000001" customHeight="1">
      <c r="A35" s="245"/>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4"/>
      <c r="AX35" s="2075" t="s">
        <v>2079</v>
      </c>
      <c r="AY35" s="2044"/>
      <c r="AZ35" s="2044"/>
      <c r="BA35" s="2044"/>
      <c r="BB35" s="2044"/>
      <c r="BC35" s="2044"/>
      <c r="BD35" s="2044"/>
      <c r="BE35" s="2045"/>
      <c r="BF35" s="2043" t="s">
        <v>713</v>
      </c>
      <c r="BG35" s="2044"/>
      <c r="BH35" s="2044"/>
      <c r="BI35" s="2045"/>
      <c r="BJ35" s="2043" t="s">
        <v>714</v>
      </c>
      <c r="BK35" s="2044"/>
      <c r="BL35" s="2044"/>
      <c r="BM35" s="2045"/>
      <c r="BN35" s="2043" t="s">
        <v>715</v>
      </c>
      <c r="BO35" s="2044"/>
      <c r="BP35" s="2044"/>
      <c r="BQ35" s="2045"/>
      <c r="BR35" s="2032" t="s">
        <v>2073</v>
      </c>
      <c r="BS35" s="2033"/>
      <c r="BT35" s="2033"/>
      <c r="BU35" s="2033"/>
      <c r="BV35" s="2034"/>
      <c r="BW35" s="2157">
        <v>40000</v>
      </c>
      <c r="BX35" s="2158"/>
      <c r="BY35" s="2158"/>
      <c r="BZ35" s="2158"/>
      <c r="CA35" s="2158"/>
      <c r="CB35" s="2173"/>
      <c r="CC35" s="2188" t="s">
        <v>2071</v>
      </c>
      <c r="CD35" s="2175"/>
      <c r="CE35" s="2175"/>
      <c r="CF35" s="2175"/>
      <c r="CG35" s="2175"/>
      <c r="CH35" s="2175"/>
      <c r="CI35" s="2175"/>
      <c r="CJ35" s="2176"/>
      <c r="CK35" s="2157">
        <v>30000</v>
      </c>
      <c r="CL35" s="2158"/>
      <c r="CM35" s="2158"/>
      <c r="CN35" s="2158"/>
      <c r="CO35" s="2159"/>
    </row>
    <row r="36" spans="1:93" ht="17.100000000000001" customHeight="1">
      <c r="A36" s="1412">
        <f ca="1">TODAY()</f>
        <v>45428</v>
      </c>
      <c r="B36" s="1412"/>
      <c r="C36" s="1412"/>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412"/>
      <c r="AE36" s="1412"/>
      <c r="AF36" s="1412"/>
      <c r="AG36" s="1412"/>
      <c r="AH36" s="1412"/>
      <c r="AI36" s="1412"/>
      <c r="AJ36" s="1412"/>
      <c r="AK36" s="1412"/>
      <c r="AL36" s="1412"/>
      <c r="AM36" s="1412"/>
      <c r="AN36" s="1412"/>
      <c r="AO36" s="1412"/>
      <c r="AP36" s="1412"/>
      <c r="AQ36" s="1412"/>
      <c r="AR36" s="1412"/>
      <c r="AS36" s="1412"/>
      <c r="AT36" s="1412"/>
      <c r="AU36" s="1412"/>
      <c r="AV36" s="1412"/>
      <c r="AW36" s="244"/>
      <c r="AX36" s="2089"/>
      <c r="AY36" s="1461"/>
      <c r="AZ36" s="1461"/>
      <c r="BA36" s="1461"/>
      <c r="BB36" s="1461"/>
      <c r="BC36" s="1461"/>
      <c r="BD36" s="1461"/>
      <c r="BE36" s="1569"/>
      <c r="BF36" s="1460"/>
      <c r="BG36" s="1461"/>
      <c r="BH36" s="1461"/>
      <c r="BI36" s="1569"/>
      <c r="BJ36" s="1460"/>
      <c r="BK36" s="1461"/>
      <c r="BL36" s="1461"/>
      <c r="BM36" s="1569"/>
      <c r="BN36" s="2046"/>
      <c r="BO36" s="2047"/>
      <c r="BP36" s="2047"/>
      <c r="BQ36" s="2048"/>
      <c r="BR36" s="2035"/>
      <c r="BS36" s="2036"/>
      <c r="BT36" s="2036"/>
      <c r="BU36" s="2036"/>
      <c r="BV36" s="1561"/>
      <c r="BW36" s="2035" t="s">
        <v>716</v>
      </c>
      <c r="BX36" s="2036"/>
      <c r="BY36" s="2036"/>
      <c r="BZ36" s="2036"/>
      <c r="CA36" s="2036"/>
      <c r="CB36" s="1561"/>
      <c r="CC36" s="2189"/>
      <c r="CD36" s="2190"/>
      <c r="CE36" s="2190"/>
      <c r="CF36" s="2190"/>
      <c r="CG36" s="2190"/>
      <c r="CH36" s="2190"/>
      <c r="CI36" s="2190"/>
      <c r="CJ36" s="2191"/>
      <c r="CK36" s="2035" t="s">
        <v>63</v>
      </c>
      <c r="CL36" s="2036"/>
      <c r="CM36" s="2036"/>
      <c r="CN36" s="2036"/>
      <c r="CO36" s="2199"/>
    </row>
    <row r="37" spans="1:93" ht="12.95" customHeight="1">
      <c r="A37" s="247"/>
      <c r="B37" s="247"/>
      <c r="C37" s="247"/>
      <c r="D37" s="247"/>
      <c r="E37" s="247"/>
      <c r="F37" s="247"/>
      <c r="G37" s="247"/>
      <c r="H37" s="247"/>
      <c r="I37" s="247"/>
      <c r="J37" s="247"/>
      <c r="K37" s="247"/>
      <c r="L37" s="247"/>
      <c r="M37" s="247"/>
      <c r="N37" s="247"/>
      <c r="O37" s="247"/>
      <c r="P37" s="247"/>
      <c r="Q37" s="247"/>
      <c r="R37" s="247"/>
      <c r="S37" s="247"/>
      <c r="T37" s="247"/>
      <c r="U37" s="247"/>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X37" s="2075" t="s">
        <v>2080</v>
      </c>
      <c r="AY37" s="2044"/>
      <c r="AZ37" s="2044"/>
      <c r="BA37" s="2044"/>
      <c r="BB37" s="2044"/>
      <c r="BC37" s="2044"/>
      <c r="BD37" s="2044"/>
      <c r="BE37" s="2045"/>
      <c r="BF37" s="2043" t="s">
        <v>717</v>
      </c>
      <c r="BG37" s="2044"/>
      <c r="BH37" s="2044"/>
      <c r="BI37" s="2045"/>
      <c r="BJ37" s="2043" t="s">
        <v>718</v>
      </c>
      <c r="BK37" s="2044"/>
      <c r="BL37" s="2044"/>
      <c r="BM37" s="2045"/>
      <c r="BN37" s="2046"/>
      <c r="BO37" s="2047"/>
      <c r="BP37" s="2047"/>
      <c r="BQ37" s="2048"/>
      <c r="BR37" s="2032" t="s">
        <v>2074</v>
      </c>
      <c r="BS37" s="2033"/>
      <c r="BT37" s="2033"/>
      <c r="BU37" s="2033"/>
      <c r="BV37" s="2034"/>
      <c r="BW37" s="2157">
        <v>30000</v>
      </c>
      <c r="BX37" s="2158"/>
      <c r="BY37" s="2158"/>
      <c r="BZ37" s="2158"/>
      <c r="CA37" s="2158"/>
      <c r="CB37" s="2173"/>
      <c r="CC37" s="2174" t="s">
        <v>2072</v>
      </c>
      <c r="CD37" s="2175"/>
      <c r="CE37" s="2175"/>
      <c r="CF37" s="2175"/>
      <c r="CG37" s="2175"/>
      <c r="CH37" s="2175"/>
      <c r="CI37" s="2175"/>
      <c r="CJ37" s="2176"/>
      <c r="CK37" s="2157">
        <v>20000</v>
      </c>
      <c r="CL37" s="2158"/>
      <c r="CM37" s="2158"/>
      <c r="CN37" s="2158"/>
      <c r="CO37" s="2159"/>
    </row>
    <row r="38" spans="1:93" ht="22.5" customHeight="1">
      <c r="A38" s="247"/>
      <c r="B38" s="247"/>
      <c r="C38" s="247"/>
      <c r="D38" s="247"/>
      <c r="E38" s="247"/>
      <c r="F38" s="247"/>
      <c r="G38" s="247"/>
      <c r="H38" s="247"/>
      <c r="I38" s="247"/>
      <c r="J38" s="247"/>
      <c r="K38" s="247"/>
      <c r="L38" s="247"/>
      <c r="M38" s="247"/>
      <c r="N38" s="247"/>
      <c r="O38" s="247"/>
      <c r="P38" s="247"/>
      <c r="Q38" s="247"/>
      <c r="R38" s="247"/>
      <c r="S38" s="247"/>
      <c r="T38" s="247"/>
      <c r="U38" s="247"/>
      <c r="V38" s="244"/>
      <c r="W38" s="244"/>
      <c r="X38" s="244"/>
      <c r="Y38" s="244"/>
      <c r="Z38" s="244"/>
      <c r="AA38" s="244"/>
      <c r="AB38" s="244"/>
      <c r="AC38" s="2091" t="s">
        <v>731</v>
      </c>
      <c r="AD38" s="2091"/>
      <c r="AE38" s="2091"/>
      <c r="AF38" s="2091"/>
      <c r="AG38" s="2091"/>
      <c r="AH38" s="2091"/>
      <c r="AI38" s="2091"/>
      <c r="AJ38" s="1219">
        <f>'1'!$AJ$24:$AR$24</f>
        <v>0</v>
      </c>
      <c r="AK38" s="1219"/>
      <c r="AL38" s="1219"/>
      <c r="AM38" s="1219"/>
      <c r="AN38" s="1219"/>
      <c r="AO38" s="1219"/>
      <c r="AP38" s="1219"/>
      <c r="AQ38" s="1219"/>
      <c r="AR38" s="1219"/>
      <c r="AS38" s="1410" t="s">
        <v>732</v>
      </c>
      <c r="AT38" s="1410"/>
      <c r="AU38" s="1410"/>
      <c r="AV38" s="1410"/>
      <c r="AX38" s="2076"/>
      <c r="AY38" s="2050"/>
      <c r="AZ38" s="2050"/>
      <c r="BA38" s="2050"/>
      <c r="BB38" s="2050"/>
      <c r="BC38" s="2050"/>
      <c r="BD38" s="2050"/>
      <c r="BE38" s="2051"/>
      <c r="BF38" s="2049"/>
      <c r="BG38" s="2050"/>
      <c r="BH38" s="2050"/>
      <c r="BI38" s="2051"/>
      <c r="BJ38" s="2049"/>
      <c r="BK38" s="2050"/>
      <c r="BL38" s="2050"/>
      <c r="BM38" s="2051"/>
      <c r="BN38" s="2049"/>
      <c r="BO38" s="2050"/>
      <c r="BP38" s="2050"/>
      <c r="BQ38" s="2051"/>
      <c r="BR38" s="1340"/>
      <c r="BS38" s="1449"/>
      <c r="BT38" s="1449"/>
      <c r="BU38" s="1449"/>
      <c r="BV38" s="2070"/>
      <c r="BW38" s="1340" t="s">
        <v>723</v>
      </c>
      <c r="BX38" s="1449"/>
      <c r="BY38" s="1449"/>
      <c r="BZ38" s="1449"/>
      <c r="CA38" s="1449"/>
      <c r="CB38" s="2070"/>
      <c r="CC38" s="2177"/>
      <c r="CD38" s="2178"/>
      <c r="CE38" s="2178"/>
      <c r="CF38" s="2178"/>
      <c r="CG38" s="2178"/>
      <c r="CH38" s="2178"/>
      <c r="CI38" s="2178"/>
      <c r="CJ38" s="2179"/>
      <c r="CK38" s="1340" t="s">
        <v>63</v>
      </c>
      <c r="CL38" s="1449"/>
      <c r="CM38" s="1449"/>
      <c r="CN38" s="1449"/>
      <c r="CO38" s="1450"/>
    </row>
    <row r="39" spans="1:93" ht="18" hidden="1" customHeight="1">
      <c r="L39" s="1410"/>
      <c r="M39" s="1410"/>
      <c r="N39" s="1410"/>
      <c r="O39" s="244"/>
      <c r="P39" s="244"/>
      <c r="Q39" s="244"/>
      <c r="R39" s="244"/>
      <c r="S39" s="244"/>
      <c r="T39" s="244"/>
      <c r="U39" s="244"/>
      <c r="V39" s="244"/>
      <c r="W39" s="244"/>
      <c r="X39" s="244"/>
      <c r="Y39" s="244"/>
      <c r="Z39" s="244"/>
      <c r="AA39" s="244"/>
      <c r="AB39" s="244"/>
      <c r="AC39" s="2091" t="s">
        <v>1201</v>
      </c>
      <c r="AD39" s="2091"/>
      <c r="AE39" s="2091"/>
      <c r="AF39" s="2091"/>
      <c r="AG39" s="2091"/>
      <c r="AH39" s="2091"/>
      <c r="AI39" s="2091"/>
      <c r="AJ39" s="1219">
        <f>'1'!AJ25</f>
        <v>0</v>
      </c>
      <c r="AK39" s="1219"/>
      <c r="AL39" s="1219"/>
      <c r="AM39" s="1219"/>
      <c r="AN39" s="1219"/>
      <c r="AO39" s="1219"/>
      <c r="AP39" s="1219"/>
      <c r="AQ39" s="1219"/>
      <c r="AR39" s="1219"/>
      <c r="AS39" s="1410" t="s">
        <v>732</v>
      </c>
      <c r="AT39" s="1410"/>
      <c r="AU39" s="1410"/>
      <c r="AV39" s="1410"/>
      <c r="AX39" s="1466" t="s">
        <v>724</v>
      </c>
      <c r="AY39" s="1466"/>
      <c r="AZ39" s="1466"/>
      <c r="BA39" s="1466"/>
      <c r="BB39" s="1466"/>
      <c r="BC39" s="1466"/>
      <c r="BD39" s="1466"/>
      <c r="BE39" s="1466"/>
      <c r="BF39" s="1466"/>
      <c r="BG39" s="1466"/>
      <c r="BH39" s="1466"/>
      <c r="BI39" s="1466"/>
      <c r="BJ39" s="1466"/>
      <c r="BK39" s="1466"/>
      <c r="BL39" s="1466"/>
      <c r="BM39" s="1466"/>
      <c r="BN39" s="1466"/>
      <c r="BO39" s="1466"/>
      <c r="BP39" s="1466"/>
      <c r="BQ39" s="1466"/>
      <c r="BR39" s="1466"/>
      <c r="BS39" s="1466"/>
      <c r="BT39" s="1466"/>
      <c r="BU39" s="1466"/>
      <c r="BV39" s="1466"/>
      <c r="BW39" s="1466"/>
      <c r="BX39" s="1466"/>
      <c r="BY39" s="1466"/>
      <c r="BZ39" s="1466"/>
      <c r="CA39" s="1466"/>
      <c r="CB39" s="1466"/>
      <c r="CC39" s="1466"/>
      <c r="CD39" s="1466"/>
      <c r="CE39" s="1466"/>
      <c r="CF39" s="1466"/>
      <c r="CG39" s="1466"/>
      <c r="CH39" s="1466"/>
      <c r="CI39" s="1466"/>
      <c r="CJ39" s="1466"/>
      <c r="CK39" s="1466"/>
      <c r="CL39" s="1466"/>
      <c r="CM39" s="1466"/>
      <c r="CN39" s="1466"/>
      <c r="CO39" s="1466"/>
    </row>
    <row r="40" spans="1:93" ht="18" customHeight="1">
      <c r="A40" s="1214" t="s">
        <v>1276</v>
      </c>
      <c r="B40" s="1214"/>
      <c r="C40" s="1214"/>
      <c r="D40" s="1214"/>
      <c r="E40" s="1214"/>
      <c r="F40" s="1214"/>
      <c r="G40" s="1214"/>
      <c r="H40" s="1214"/>
      <c r="I40" s="1214"/>
      <c r="J40" s="1214"/>
      <c r="K40" s="1214"/>
      <c r="AX40" s="1467"/>
      <c r="AY40" s="1467"/>
      <c r="AZ40" s="1467"/>
      <c r="BA40" s="1467"/>
      <c r="BB40" s="1467"/>
      <c r="BC40" s="1467"/>
      <c r="BD40" s="1467"/>
      <c r="BE40" s="1467"/>
      <c r="BF40" s="1467"/>
      <c r="BG40" s="1467"/>
      <c r="BH40" s="1467"/>
      <c r="BI40" s="1467"/>
      <c r="BJ40" s="1467"/>
      <c r="BK40" s="1467"/>
      <c r="BL40" s="1467"/>
      <c r="BM40" s="1467"/>
      <c r="BN40" s="1467"/>
      <c r="BO40" s="1467"/>
      <c r="BP40" s="1467"/>
      <c r="BQ40" s="1467"/>
      <c r="BR40" s="1467"/>
      <c r="BS40" s="1467"/>
      <c r="BT40" s="1467"/>
      <c r="BU40" s="1467"/>
      <c r="BV40" s="1467"/>
      <c r="BW40" s="1467"/>
      <c r="BX40" s="1467"/>
      <c r="BY40" s="1467"/>
      <c r="BZ40" s="1467"/>
      <c r="CA40" s="1467"/>
      <c r="CB40" s="1467"/>
      <c r="CC40" s="1467"/>
      <c r="CD40" s="1467"/>
      <c r="CE40" s="1467"/>
      <c r="CF40" s="1467"/>
      <c r="CG40" s="1467"/>
      <c r="CH40" s="1467"/>
      <c r="CI40" s="1467"/>
      <c r="CJ40" s="1467"/>
      <c r="CK40" s="1467"/>
      <c r="CL40" s="1467"/>
      <c r="CM40" s="1467"/>
      <c r="CN40" s="1467"/>
      <c r="CO40" s="1467"/>
    </row>
    <row r="41" spans="1:93" ht="18" customHeight="1">
      <c r="AX41" s="1467"/>
      <c r="AY41" s="1467"/>
      <c r="AZ41" s="1467"/>
      <c r="BA41" s="1467"/>
      <c r="BB41" s="1467"/>
      <c r="BC41" s="1467"/>
      <c r="BD41" s="1467"/>
      <c r="BE41" s="1467"/>
      <c r="BF41" s="1467"/>
      <c r="BG41" s="1467"/>
      <c r="BH41" s="1467"/>
      <c r="BI41" s="1467"/>
      <c r="BJ41" s="1467"/>
      <c r="BK41" s="1467"/>
      <c r="BL41" s="1467"/>
      <c r="BM41" s="1467"/>
      <c r="BN41" s="1467"/>
      <c r="BO41" s="1467"/>
      <c r="BP41" s="1467"/>
      <c r="BQ41" s="1467"/>
      <c r="BR41" s="1467"/>
      <c r="BS41" s="1467"/>
      <c r="BT41" s="1467"/>
      <c r="BU41" s="1467"/>
      <c r="BV41" s="1467"/>
      <c r="BW41" s="1467"/>
      <c r="BX41" s="1467"/>
      <c r="BY41" s="1467"/>
      <c r="BZ41" s="1467"/>
      <c r="CA41" s="1467"/>
      <c r="CB41" s="1467"/>
      <c r="CC41" s="1467"/>
      <c r="CD41" s="1467"/>
      <c r="CE41" s="1467"/>
      <c r="CF41" s="1467"/>
      <c r="CG41" s="1467"/>
      <c r="CH41" s="1467"/>
      <c r="CI41" s="1467"/>
      <c r="CJ41" s="1467"/>
      <c r="CK41" s="1467"/>
      <c r="CL41" s="1467"/>
      <c r="CM41" s="1467"/>
      <c r="CN41" s="1467"/>
      <c r="CO41" s="1467"/>
    </row>
    <row r="42" spans="1:93" ht="18" customHeight="1">
      <c r="AX42" s="1467"/>
      <c r="AY42" s="1467"/>
      <c r="AZ42" s="1467"/>
      <c r="BA42" s="1467"/>
      <c r="BB42" s="1467"/>
      <c r="BC42" s="1467"/>
      <c r="BD42" s="1467"/>
      <c r="BE42" s="1467"/>
      <c r="BF42" s="1467"/>
      <c r="BG42" s="1467"/>
      <c r="BH42" s="1467"/>
      <c r="BI42" s="1467"/>
      <c r="BJ42" s="1467"/>
      <c r="BK42" s="1467"/>
      <c r="BL42" s="1467"/>
      <c r="BM42" s="1467"/>
      <c r="BN42" s="1467"/>
      <c r="BO42" s="1467"/>
      <c r="BP42" s="1467"/>
      <c r="BQ42" s="1467"/>
      <c r="BR42" s="1467"/>
      <c r="BS42" s="1467"/>
      <c r="BT42" s="1467"/>
      <c r="BU42" s="1467"/>
      <c r="BV42" s="1467"/>
      <c r="BW42" s="1467"/>
      <c r="BX42" s="1467"/>
      <c r="BY42" s="1467"/>
      <c r="BZ42" s="1467"/>
      <c r="CA42" s="1467"/>
      <c r="CB42" s="1467"/>
      <c r="CC42" s="1467"/>
      <c r="CD42" s="1467"/>
      <c r="CE42" s="1467"/>
      <c r="CF42" s="1467"/>
      <c r="CG42" s="1467"/>
      <c r="CH42" s="1467"/>
      <c r="CI42" s="1467"/>
      <c r="CJ42" s="1467"/>
      <c r="CK42" s="1467"/>
      <c r="CL42" s="1467"/>
      <c r="CM42" s="1467"/>
      <c r="CN42" s="1467"/>
      <c r="CO42" s="1467"/>
    </row>
    <row r="44" spans="1:93" ht="18" customHeight="1">
      <c r="AX44" s="2120" t="s">
        <v>536</v>
      </c>
      <c r="AY44" s="2120"/>
      <c r="AZ44" s="2120"/>
      <c r="BA44" s="2120"/>
      <c r="BB44" s="2120"/>
      <c r="BC44" s="2120"/>
      <c r="BD44" s="2120"/>
      <c r="BE44" s="2120"/>
      <c r="BF44" s="2120"/>
      <c r="BG44" s="2120"/>
      <c r="BH44" s="2120"/>
      <c r="BI44" s="2120"/>
      <c r="BJ44" s="2120"/>
      <c r="BK44" s="2120"/>
      <c r="BL44" s="2120"/>
      <c r="BM44" s="2120"/>
      <c r="BN44" s="2120"/>
      <c r="BO44" s="2120"/>
      <c r="BP44" s="2120"/>
      <c r="BQ44" s="2120"/>
      <c r="BR44" s="2120"/>
      <c r="BS44" s="2120"/>
      <c r="BT44" s="2120"/>
      <c r="BU44" s="2120"/>
      <c r="BV44" s="2120"/>
      <c r="BW44" s="2120"/>
      <c r="BX44" s="2120"/>
      <c r="BY44" s="2120"/>
      <c r="BZ44" s="2120"/>
      <c r="CA44" s="2120"/>
      <c r="CB44" s="2120"/>
      <c r="CC44" s="2120"/>
      <c r="CD44" s="2120"/>
      <c r="CE44" s="2120"/>
      <c r="CF44" s="2120"/>
      <c r="CG44" s="2120"/>
      <c r="CH44" s="2120"/>
      <c r="CI44" s="2120"/>
      <c r="CJ44" s="2120"/>
      <c r="CK44" s="2120"/>
      <c r="CL44" s="2120"/>
      <c r="CM44" s="2120"/>
      <c r="CN44" s="2120"/>
      <c r="CO44" s="2120"/>
    </row>
  </sheetData>
  <sheetProtection insertColumns="0" deleteColumns="0"/>
  <protectedRanges>
    <protectedRange sqref="L52 AG52 L56:L57 M55 V55 R55 AB55 AG55 AK55 P54:Q54 AS54 L93 AG93 L97:L98 M96 V96 R96 AB96 AG96 AK96 P95:Q95 AS95" name="범위1"/>
    <protectedRange sqref="M53 AB53 AV53 AE53 M94 AB94 AV94 AE94" name="범위1_2"/>
    <protectedRange sqref="N68 AH69:AL71 L60:O67 Q67 R60:R67 Q63 T68 AO60:AT71 O109 AH110:AL112 L101:O108 Q108 R101:R108 Q104 AH109 U101:U109 AO101:AT112 AA68 U60:U67 Y68" name="범위1_3"/>
    <protectedRange sqref="AB109" name="범위4_1"/>
    <protectedRange sqref="AQ48:AQ49 N48:O49 Q49 AQ89:AQ90 N89:O90 Q90" name="범위1_1_1"/>
    <protectedRange sqref="L9 AG9 L14:L15 AK12:AK13 M12:M13 R12:R13 AB12:AB13 AG12:AG13" name="범위1_4"/>
    <protectedRange sqref="AO30:AT32 AQ18:AT19 AJ30:AL32 AQ21:AT24 AQ26:AT27 AP28:AT29" name="범위1_3_2"/>
    <protectedRange sqref="AB30:AB32" name="범위1_3_2_3"/>
    <protectedRange sqref="AC30:AG32" name="범위1_3_2_2_1"/>
    <protectedRange sqref="AQ20:AT20" name="범위1_3_2_3_1"/>
    <protectedRange sqref="AQ25:AT25" name="범위1_3_2_3_2"/>
    <protectedRange sqref="AQ5:AQ6 N5:O6 Q6" name="범위1_1_1_1"/>
    <protectedRange sqref="N28:N29 AO28:AO29 Q28 L22 M18:M27 L27 P18:P27 G18:G20 G27 H18:J22 G22 H25:J27 G25 G23:J24 X28:X29 AA28:AB29" name="범위1_3_2_1"/>
    <protectedRange sqref="P11:Q11" name="범위1_4_2"/>
    <protectedRange sqref="AV10" name="범위1_2_2_3"/>
    <protectedRange sqref="S10 Y10" name="범위1_2_2_1_2"/>
  </protectedRanges>
  <mergeCells count="204">
    <mergeCell ref="G23:K24"/>
    <mergeCell ref="AX5:BK5"/>
    <mergeCell ref="A1:AV1"/>
    <mergeCell ref="A2:AW2"/>
    <mergeCell ref="A4:G4"/>
    <mergeCell ref="H4:V4"/>
    <mergeCell ref="W4:AB4"/>
    <mergeCell ref="AC4:AI4"/>
    <mergeCell ref="AJ4:AN4"/>
    <mergeCell ref="AP4:AV4"/>
    <mergeCell ref="B13:K13"/>
    <mergeCell ref="L13:Y13"/>
    <mergeCell ref="AA13:AM13"/>
    <mergeCell ref="AO13:AP13"/>
    <mergeCell ref="H5:V5"/>
    <mergeCell ref="W5:AB5"/>
    <mergeCell ref="AC5:AV5"/>
    <mergeCell ref="AN11:AP11"/>
    <mergeCell ref="AQ11:AS11"/>
    <mergeCell ref="L11:Q11"/>
    <mergeCell ref="R11:U11"/>
    <mergeCell ref="V11:Z11"/>
    <mergeCell ref="AA11:AE11"/>
    <mergeCell ref="AG11:AK11"/>
    <mergeCell ref="B23:F23"/>
    <mergeCell ref="T23:U23"/>
    <mergeCell ref="AX4:BK4"/>
    <mergeCell ref="AX3:BG3"/>
    <mergeCell ref="AX7:CO7"/>
    <mergeCell ref="A8:F8"/>
    <mergeCell ref="AX8:CO8"/>
    <mergeCell ref="B9:K9"/>
    <mergeCell ref="L9:W9"/>
    <mergeCell ref="X9:AF9"/>
    <mergeCell ref="AG9:AV9"/>
    <mergeCell ref="AX9:CO30"/>
    <mergeCell ref="AR13:AS13"/>
    <mergeCell ref="AT13:AV13"/>
    <mergeCell ref="B12:K12"/>
    <mergeCell ref="L12:Y12"/>
    <mergeCell ref="AA12:AM12"/>
    <mergeCell ref="AO12:AP12"/>
    <mergeCell ref="AR12:AS12"/>
    <mergeCell ref="AT12:AV12"/>
    <mergeCell ref="BL4:BW4"/>
    <mergeCell ref="A5:G5"/>
    <mergeCell ref="AP21:AV21"/>
    <mergeCell ref="AP26:AV26"/>
    <mergeCell ref="AX31:BC31"/>
    <mergeCell ref="W23:Y23"/>
    <mergeCell ref="Z23:AA23"/>
    <mergeCell ref="AD23:AI23"/>
    <mergeCell ref="BJ37:BM38"/>
    <mergeCell ref="BL5:BW5"/>
    <mergeCell ref="A6:G6"/>
    <mergeCell ref="H6:AV6"/>
    <mergeCell ref="CK35:CO35"/>
    <mergeCell ref="BW36:CB36"/>
    <mergeCell ref="CK36:CO36"/>
    <mergeCell ref="CC33:CJ34"/>
    <mergeCell ref="CK33:CO34"/>
    <mergeCell ref="BF33:BI34"/>
    <mergeCell ref="BJ33:BM34"/>
    <mergeCell ref="BN33:BQ34"/>
    <mergeCell ref="B10:K11"/>
    <mergeCell ref="BR33:BV34"/>
    <mergeCell ref="BW33:CB34"/>
    <mergeCell ref="B14:K15"/>
    <mergeCell ref="A17:F17"/>
    <mergeCell ref="AD17:AI17"/>
    <mergeCell ref="AJ17:AO17"/>
    <mergeCell ref="AP17:AV17"/>
    <mergeCell ref="B22:F22"/>
    <mergeCell ref="G22:K22"/>
    <mergeCell ref="P22:U22"/>
    <mergeCell ref="BW37:CB37"/>
    <mergeCell ref="CC37:CJ38"/>
    <mergeCell ref="BW38:CB38"/>
    <mergeCell ref="AC30:AI30"/>
    <mergeCell ref="AJ31:AO31"/>
    <mergeCell ref="AP31:AV31"/>
    <mergeCell ref="BW35:CB35"/>
    <mergeCell ref="CC35:CJ36"/>
    <mergeCell ref="BW32:CO32"/>
    <mergeCell ref="CK38:CO38"/>
    <mergeCell ref="BF35:BI36"/>
    <mergeCell ref="AJ23:AO23"/>
    <mergeCell ref="AP23:AV23"/>
    <mergeCell ref="AP27:AV27"/>
    <mergeCell ref="AP32:AV32"/>
    <mergeCell ref="O30:AA30"/>
    <mergeCell ref="BR37:BV38"/>
    <mergeCell ref="B27:F27"/>
    <mergeCell ref="G27:K27"/>
    <mergeCell ref="P27:U27"/>
    <mergeCell ref="B25:F26"/>
    <mergeCell ref="B19:F19"/>
    <mergeCell ref="P19:S19"/>
    <mergeCell ref="T19:U19"/>
    <mergeCell ref="B20:F21"/>
    <mergeCell ref="G20:K21"/>
    <mergeCell ref="P20:S21"/>
    <mergeCell ref="T20:U21"/>
    <mergeCell ref="AJ19:AO19"/>
    <mergeCell ref="AP19:AV19"/>
    <mergeCell ref="V20:V21"/>
    <mergeCell ref="W20:Y21"/>
    <mergeCell ref="Z20:AA21"/>
    <mergeCell ref="AC20:AC21"/>
    <mergeCell ref="AJ20:AO21"/>
    <mergeCell ref="AP20:AV20"/>
    <mergeCell ref="AD20:AI21"/>
    <mergeCell ref="W19:Y19"/>
    <mergeCell ref="Z19:AA19"/>
    <mergeCell ref="AD19:AI19"/>
    <mergeCell ref="AX44:CO44"/>
    <mergeCell ref="B24:F24"/>
    <mergeCell ref="P24:S24"/>
    <mergeCell ref="T24:U24"/>
    <mergeCell ref="W24:Y24"/>
    <mergeCell ref="Z24:AA24"/>
    <mergeCell ref="AD24:AI24"/>
    <mergeCell ref="AJ24:AO24"/>
    <mergeCell ref="AP24:AV24"/>
    <mergeCell ref="L29:Q29"/>
    <mergeCell ref="Z25:AA26"/>
    <mergeCell ref="AC25:AC26"/>
    <mergeCell ref="AD25:AI26"/>
    <mergeCell ref="AJ25:AO26"/>
    <mergeCell ref="AP25:AV25"/>
    <mergeCell ref="AJ27:AO27"/>
    <mergeCell ref="B28:K29"/>
    <mergeCell ref="CK31:CO31"/>
    <mergeCell ref="AJ30:AO30"/>
    <mergeCell ref="AP30:AV30"/>
    <mergeCell ref="O31:AA31"/>
    <mergeCell ref="AC31:AI31"/>
    <mergeCell ref="L28:Q28"/>
    <mergeCell ref="CK37:CO37"/>
    <mergeCell ref="AX39:CO42"/>
    <mergeCell ref="AG28:AH28"/>
    <mergeCell ref="AB29:AH29"/>
    <mergeCell ref="AC39:AI39"/>
    <mergeCell ref="AJ39:AR39"/>
    <mergeCell ref="AS39:AV39"/>
    <mergeCell ref="B18:F18"/>
    <mergeCell ref="G18:K19"/>
    <mergeCell ref="L18:M22"/>
    <mergeCell ref="N18:O22"/>
    <mergeCell ref="L23:M27"/>
    <mergeCell ref="A40:K40"/>
    <mergeCell ref="L39:N39"/>
    <mergeCell ref="AJ28:AO29"/>
    <mergeCell ref="AJ32:AO32"/>
    <mergeCell ref="A34:AV34"/>
    <mergeCell ref="A36:AV36"/>
    <mergeCell ref="AC38:AI38"/>
    <mergeCell ref="AJ38:AR38"/>
    <mergeCell ref="AS38:AV38"/>
    <mergeCell ref="B30:N32"/>
    <mergeCell ref="O32:AA32"/>
    <mergeCell ref="AP28:AV28"/>
    <mergeCell ref="R29:U29"/>
    <mergeCell ref="BR35:BV36"/>
    <mergeCell ref="N23:O27"/>
    <mergeCell ref="P23:S23"/>
    <mergeCell ref="BJ35:BM36"/>
    <mergeCell ref="BN35:BQ38"/>
    <mergeCell ref="G25:K26"/>
    <mergeCell ref="P25:S26"/>
    <mergeCell ref="T25:U26"/>
    <mergeCell ref="V25:V26"/>
    <mergeCell ref="W25:Y26"/>
    <mergeCell ref="R28:U28"/>
    <mergeCell ref="AI28:AI29"/>
    <mergeCell ref="V28:AA28"/>
    <mergeCell ref="V29:AA29"/>
    <mergeCell ref="AB28:AF28"/>
    <mergeCell ref="AP29:AV29"/>
    <mergeCell ref="W27:AB27"/>
    <mergeCell ref="AD27:AI27"/>
    <mergeCell ref="BF37:BI38"/>
    <mergeCell ref="AX37:BE38"/>
    <mergeCell ref="AC32:AI32"/>
    <mergeCell ref="AX32:BE34"/>
    <mergeCell ref="BF32:BV32"/>
    <mergeCell ref="AX35:BE36"/>
    <mergeCell ref="P18:S18"/>
    <mergeCell ref="T18:U18"/>
    <mergeCell ref="W22:AB22"/>
    <mergeCell ref="AD22:AI22"/>
    <mergeCell ref="AJ22:AO22"/>
    <mergeCell ref="AP22:AV22"/>
    <mergeCell ref="AJ10:AV10"/>
    <mergeCell ref="Z18:AA18"/>
    <mergeCell ref="AD18:AI18"/>
    <mergeCell ref="AJ18:AO18"/>
    <mergeCell ref="AP18:AV18"/>
    <mergeCell ref="W18:Y18"/>
    <mergeCell ref="L10:Q10"/>
    <mergeCell ref="R10:W10"/>
    <mergeCell ref="X10:AC10"/>
    <mergeCell ref="AD10:AI10"/>
    <mergeCell ref="L14:AV15"/>
  </mergeCells>
  <phoneticPr fontId="14" type="noConversion"/>
  <dataValidations count="12">
    <dataValidation type="list" allowBlank="1" showInputMessage="1" showErrorMessage="1" sqref="G23:K24 G18:K19">
      <formula1>"교수, 조교수, 연구원"</formula1>
    </dataValidation>
    <dataValidation allowBlank="1" showInputMessage="1" sqref="G20 G25"/>
    <dataValidation type="list" allowBlank="1" showInputMessage="1" showErrorMessage="1" prompt="왕   복  편   도" sqref="G22:K22 G27:K27">
      <formula1>"(왕  복),(편  도)"</formula1>
    </dataValidation>
    <dataValidation allowBlank="1" showInputMessage="1" showErrorMessage="1" prompt="거리(km) X 주유단가_x000a_휘발류 : 150원_x000a_경   유 : 130원_x000a_L P  G : 110원" sqref="B28"/>
    <dataValidation type="list" showInputMessage="1" showErrorMessage="1" sqref="R11:U11">
      <formula1>"시 내, 시 외"</formula1>
    </dataValidation>
    <dataValidation allowBlank="1" showInputMessage="1" showErrorMessage="1" prompt="입력예)2013-5-10_x000a_(YYYY-MM-DD)" sqref="AA12:AM13 L12:Y13"/>
    <dataValidation type="time" allowBlank="1" showInputMessage="1" showErrorMessage="1" sqref="AA11:AE11">
      <formula1>CK34</formula1>
      <formula2>CK33</formula2>
    </dataValidation>
    <dataValidation type="list" allowBlank="1" showInputMessage="1" showErrorMessage="1" sqref="AG28:AH28">
      <formula1>"왕복, 편도"</formula1>
    </dataValidation>
    <dataValidation type="list" allowBlank="1" showInputMessage="1" showErrorMessage="1" sqref="R10:W10">
      <formula1>"서울대학교      관악캠퍼스, 서울대학교      연건캠퍼스"</formula1>
    </dataValidation>
    <dataValidation type="time" allowBlank="1" showInputMessage="1" showErrorMessage="1" sqref="AG11:AK11">
      <formula1>#REF!</formula1>
      <formula2>#REF!</formula2>
    </dataValidation>
    <dataValidation type="list" allowBlank="1" showInputMessage="1" showErrorMessage="1" sqref="L10:Q10">
      <formula1>"수기거리, 통상거리"</formula1>
    </dataValidation>
    <dataValidation type="list" errorStyle="warning" allowBlank="1" showInputMessage="1" showErrorMessage="1" error="없는 도시 수기 입력" sqref="X10:AC10">
      <formula1>도시</formula1>
    </dataValidation>
  </dataValidations>
  <hyperlinks>
    <hyperlink ref="BL4" r:id="rId1" display="http://www.opinet.co.kr"/>
    <hyperlink ref="BL5" r:id="rId2"/>
    <hyperlink ref="BL5:BW5" r:id="rId3" tooltip="www.roadplus.com" display="www.roadplus.com"/>
    <hyperlink ref="BL4:BW4" r:id="rId4" tooltip="www.opinet.co.kr" display="http://www.opinet.co.kr/"/>
  </hyperlinks>
  <printOptions horizontalCentered="1"/>
  <pageMargins left="0.19685039370078741" right="0.19685039370078741" top="0.78740157480314965" bottom="0.39370078740157483" header="0.39370078740157483" footer="0.19685039370078741"/>
  <pageSetup paperSize="9" scale="90" orientation="portrait" errors="blank" r:id="rId5"/>
  <headerFooter alignWithMargins="0">
    <oddFooter>&amp;C&amp;"맑은 고딕,보통"&amp;9&amp;P / &amp;N</oddFooter>
  </headerFooter>
  <colBreaks count="1" manualBreakCount="1">
    <brk id="48" max="1048575" man="1"/>
  </colBreaks>
  <drawing r:id="rId6"/>
  <legacyDrawing r:id="rId7"/>
  <mc:AlternateContent xmlns:mc="http://schemas.openxmlformats.org/markup-compatibility/2006">
    <mc:Choice Requires="x14">
      <controls>
        <mc:AlternateContent xmlns:mc="http://schemas.openxmlformats.org/markup-compatibility/2006">
          <mc:Choice Requires="x14">
            <control shapeId="452609" r:id="rId8" name="Check Box 1">
              <controlPr defaultSize="0" autoFill="0" autoLine="0" autoPict="0" altText="미제공">
                <anchor>
                  <from>
                    <xdr:col>42</xdr:col>
                    <xdr:colOff>57150</xdr:colOff>
                    <xdr:row>19</xdr:row>
                    <xdr:rowOff>47625</xdr:rowOff>
                  </from>
                  <to>
                    <xdr:col>43</xdr:col>
                    <xdr:colOff>123825</xdr:colOff>
                    <xdr:row>19</xdr:row>
                    <xdr:rowOff>190500</xdr:rowOff>
                  </to>
                </anchor>
              </controlPr>
            </control>
          </mc:Choice>
        </mc:AlternateContent>
        <mc:AlternateContent xmlns:mc="http://schemas.openxmlformats.org/markup-compatibility/2006">
          <mc:Choice Requires="x14">
            <control shapeId="452610" r:id="rId9" name="Check Box 2">
              <controlPr defaultSize="0" autoFill="0" autoLine="0" autoPict="0" altText="미제공">
                <anchor>
                  <from>
                    <xdr:col>46</xdr:col>
                    <xdr:colOff>47625</xdr:colOff>
                    <xdr:row>19</xdr:row>
                    <xdr:rowOff>47625</xdr:rowOff>
                  </from>
                  <to>
                    <xdr:col>47</xdr:col>
                    <xdr:colOff>114300</xdr:colOff>
                    <xdr:row>19</xdr:row>
                    <xdr:rowOff>190500</xdr:rowOff>
                  </to>
                </anchor>
              </controlPr>
            </control>
          </mc:Choice>
        </mc:AlternateContent>
        <mc:AlternateContent xmlns:mc="http://schemas.openxmlformats.org/markup-compatibility/2006">
          <mc:Choice Requires="x14">
            <control shapeId="452611" r:id="rId10" name="Check Box 3">
              <controlPr defaultSize="0" autoFill="0" autoLine="0" autoPict="0" altText="미제공">
                <anchor>
                  <from>
                    <xdr:col>42</xdr:col>
                    <xdr:colOff>57150</xdr:colOff>
                    <xdr:row>24</xdr:row>
                    <xdr:rowOff>47625</xdr:rowOff>
                  </from>
                  <to>
                    <xdr:col>43</xdr:col>
                    <xdr:colOff>123825</xdr:colOff>
                    <xdr:row>24</xdr:row>
                    <xdr:rowOff>190500</xdr:rowOff>
                  </to>
                </anchor>
              </controlPr>
            </control>
          </mc:Choice>
        </mc:AlternateContent>
        <mc:AlternateContent xmlns:mc="http://schemas.openxmlformats.org/markup-compatibility/2006">
          <mc:Choice Requires="x14">
            <control shapeId="452612" r:id="rId11" name="Check Box 4">
              <controlPr defaultSize="0" autoFill="0" autoLine="0" autoPict="0" altText="미제공">
                <anchor>
                  <from>
                    <xdr:col>46</xdr:col>
                    <xdr:colOff>47625</xdr:colOff>
                    <xdr:row>24</xdr:row>
                    <xdr:rowOff>47625</xdr:rowOff>
                  </from>
                  <to>
                    <xdr:col>47</xdr:col>
                    <xdr:colOff>114300</xdr:colOff>
                    <xdr:row>24</xdr:row>
                    <xdr:rowOff>190500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75"/>
  <sheetViews>
    <sheetView workbookViewId="0">
      <selection activeCell="N18" sqref="N18"/>
    </sheetView>
  </sheetViews>
  <sheetFormatPr defaultColWidth="8.88671875" defaultRowHeight="12"/>
  <cols>
    <col min="1" max="1" width="7.109375" style="93" bestFit="1" customWidth="1"/>
    <col min="2" max="2" width="5.6640625" style="93" bestFit="1" customWidth="1"/>
    <col min="3" max="3" width="7.109375" style="335" bestFit="1" customWidth="1"/>
    <col min="4" max="4" width="4.21875" style="335" bestFit="1" customWidth="1"/>
    <col min="5" max="5" width="7.109375" style="335" bestFit="1" customWidth="1"/>
    <col min="6" max="6" width="4.21875" style="335" bestFit="1" customWidth="1"/>
    <col min="7" max="13" width="4.21875" style="93" bestFit="1" customWidth="1"/>
    <col min="14" max="14" width="7.109375" style="93" bestFit="1" customWidth="1"/>
    <col min="15" max="15" width="4.21875" style="93" bestFit="1" customWidth="1"/>
    <col min="16" max="18" width="5.6640625" style="93" bestFit="1" customWidth="1"/>
    <col min="19" max="19" width="4.21875" style="93" bestFit="1" customWidth="1"/>
    <col min="20" max="20" width="7.109375" style="93" bestFit="1" customWidth="1"/>
    <col min="21" max="22" width="4.21875" style="93" bestFit="1" customWidth="1"/>
    <col min="23" max="23" width="7.109375" style="93" bestFit="1" customWidth="1"/>
    <col min="24" max="24" width="5.6640625" style="93" bestFit="1" customWidth="1"/>
    <col min="25" max="36" width="4.21875" style="93" bestFit="1" customWidth="1"/>
    <col min="37" max="37" width="5.6640625" style="93" bestFit="1" customWidth="1"/>
    <col min="38" max="38" width="4.21875" style="93" bestFit="1" customWidth="1"/>
    <col min="39" max="39" width="5.6640625" style="93" bestFit="1" customWidth="1"/>
    <col min="40" max="47" width="4.21875" style="93" bestFit="1" customWidth="1"/>
    <col min="48" max="48" width="5.6640625" style="93" bestFit="1" customWidth="1"/>
    <col min="49" max="54" width="4.21875" style="93" bestFit="1" customWidth="1"/>
    <col min="55" max="55" width="5.6640625" style="93" bestFit="1" customWidth="1"/>
    <col min="56" max="75" width="4.21875" style="93" bestFit="1" customWidth="1"/>
    <col min="76" max="16384" width="8.88671875" style="93"/>
  </cols>
  <sheetData>
    <row r="1" spans="3:6">
      <c r="C1" s="334" t="s">
        <v>867</v>
      </c>
      <c r="D1" s="334" t="s">
        <v>868</v>
      </c>
      <c r="E1" s="334" t="s">
        <v>869</v>
      </c>
      <c r="F1" s="334" t="s">
        <v>1110</v>
      </c>
    </row>
    <row r="2" spans="3:6">
      <c r="C2" s="335" t="s">
        <v>787</v>
      </c>
      <c r="D2" s="335" t="s">
        <v>788</v>
      </c>
      <c r="E2" s="335">
        <v>30</v>
      </c>
      <c r="F2" s="336">
        <v>37</v>
      </c>
    </row>
    <row r="3" spans="3:6">
      <c r="C3" s="335" t="s">
        <v>793</v>
      </c>
      <c r="D3" s="335" t="s">
        <v>789</v>
      </c>
      <c r="E3" s="335">
        <v>10</v>
      </c>
      <c r="F3" s="336">
        <v>21</v>
      </c>
    </row>
    <row r="4" spans="3:6">
      <c r="D4" s="335" t="s">
        <v>790</v>
      </c>
      <c r="E4" s="335">
        <v>32</v>
      </c>
      <c r="F4" s="336">
        <v>44</v>
      </c>
    </row>
    <row r="5" spans="3:6">
      <c r="D5" s="335" t="s">
        <v>791</v>
      </c>
      <c r="E5" s="335">
        <v>17</v>
      </c>
      <c r="F5" s="336">
        <v>31</v>
      </c>
    </row>
    <row r="6" spans="3:6">
      <c r="D6" s="335" t="s">
        <v>792</v>
      </c>
      <c r="E6" s="335">
        <v>22</v>
      </c>
      <c r="F6" s="336">
        <v>25</v>
      </c>
    </row>
    <row r="7" spans="3:6">
      <c r="D7" s="335" t="s">
        <v>794</v>
      </c>
      <c r="E7" s="335">
        <v>42</v>
      </c>
      <c r="F7" s="336">
        <v>49</v>
      </c>
    </row>
    <row r="8" spans="3:6">
      <c r="D8" s="335" t="s">
        <v>795</v>
      </c>
      <c r="E8" s="335">
        <v>25</v>
      </c>
      <c r="F8" s="336">
        <v>40</v>
      </c>
    </row>
    <row r="9" spans="3:6">
      <c r="D9" s="335" t="s">
        <v>796</v>
      </c>
      <c r="E9" s="335">
        <v>14</v>
      </c>
      <c r="F9" s="336">
        <v>25</v>
      </c>
    </row>
    <row r="10" spans="3:6">
      <c r="D10" s="335" t="s">
        <v>797</v>
      </c>
      <c r="E10" s="335">
        <v>80</v>
      </c>
      <c r="F10" s="336">
        <v>83</v>
      </c>
    </row>
    <row r="11" spans="3:6">
      <c r="D11" s="335" t="s">
        <v>798</v>
      </c>
      <c r="E11" s="335">
        <v>71</v>
      </c>
      <c r="F11" s="336">
        <v>75</v>
      </c>
    </row>
    <row r="12" spans="3:6">
      <c r="D12" s="335" t="s">
        <v>799</v>
      </c>
      <c r="E12" s="335">
        <v>49</v>
      </c>
      <c r="F12" s="336">
        <v>53</v>
      </c>
    </row>
    <row r="13" spans="3:6">
      <c r="D13" s="335" t="s">
        <v>800</v>
      </c>
      <c r="E13" s="335">
        <v>23</v>
      </c>
      <c r="F13" s="336">
        <v>37</v>
      </c>
    </row>
    <row r="14" spans="3:6">
      <c r="C14" s="335" t="s">
        <v>801</v>
      </c>
      <c r="D14" s="335" t="s">
        <v>802</v>
      </c>
      <c r="E14" s="335">
        <v>30</v>
      </c>
      <c r="F14" s="336">
        <v>18</v>
      </c>
    </row>
    <row r="15" spans="3:6">
      <c r="D15" s="335" t="s">
        <v>803</v>
      </c>
      <c r="E15" s="335">
        <v>51</v>
      </c>
      <c r="F15" s="336">
        <v>32</v>
      </c>
    </row>
    <row r="16" spans="3:6">
      <c r="D16" s="335" t="s">
        <v>804</v>
      </c>
      <c r="E16" s="335">
        <v>59</v>
      </c>
      <c r="F16" s="336">
        <v>39</v>
      </c>
    </row>
    <row r="17" spans="3:6">
      <c r="D17" s="335" t="s">
        <v>805</v>
      </c>
      <c r="E17" s="335">
        <v>41</v>
      </c>
      <c r="F17" s="336">
        <v>19</v>
      </c>
    </row>
    <row r="18" spans="3:6">
      <c r="D18" s="335" t="s">
        <v>806</v>
      </c>
      <c r="E18" s="335">
        <v>37</v>
      </c>
      <c r="F18" s="336">
        <v>23</v>
      </c>
    </row>
    <row r="19" spans="3:6">
      <c r="D19" s="335" t="s">
        <v>480</v>
      </c>
      <c r="E19" s="335">
        <v>28</v>
      </c>
      <c r="F19" s="336">
        <v>16</v>
      </c>
    </row>
    <row r="20" spans="3:6">
      <c r="C20" s="335" t="s">
        <v>807</v>
      </c>
      <c r="D20" s="335" t="s">
        <v>808</v>
      </c>
      <c r="E20" s="335">
        <v>33</v>
      </c>
      <c r="F20" s="336">
        <v>30</v>
      </c>
    </row>
    <row r="21" spans="3:6">
      <c r="D21" s="335" t="s">
        <v>809</v>
      </c>
      <c r="E21" s="335">
        <v>20</v>
      </c>
      <c r="F21" s="336">
        <v>26</v>
      </c>
    </row>
    <row r="22" spans="3:6">
      <c r="D22" s="335" t="s">
        <v>810</v>
      </c>
      <c r="E22" s="335">
        <v>10</v>
      </c>
      <c r="F22" s="336">
        <v>17</v>
      </c>
    </row>
    <row r="23" spans="3:6">
      <c r="C23" s="335" t="s">
        <v>811</v>
      </c>
      <c r="D23" s="335" t="s">
        <v>812</v>
      </c>
      <c r="E23" s="335">
        <v>61</v>
      </c>
      <c r="F23" s="336">
        <v>67</v>
      </c>
    </row>
    <row r="24" spans="3:6">
      <c r="C24" s="335" t="s">
        <v>813</v>
      </c>
      <c r="D24" s="335" t="s">
        <v>814</v>
      </c>
      <c r="E24" s="335">
        <v>158</v>
      </c>
      <c r="F24" s="336">
        <v>161</v>
      </c>
    </row>
    <row r="25" spans="3:6">
      <c r="D25" s="335" t="s">
        <v>815</v>
      </c>
      <c r="E25" s="335">
        <v>92</v>
      </c>
      <c r="F25" s="336">
        <v>96</v>
      </c>
    </row>
    <row r="26" spans="3:6">
      <c r="D26" s="335" t="s">
        <v>816</v>
      </c>
      <c r="E26" s="335">
        <v>139</v>
      </c>
      <c r="F26" s="336">
        <v>142</v>
      </c>
    </row>
    <row r="27" spans="3:6">
      <c r="D27" s="335" t="s">
        <v>817</v>
      </c>
      <c r="E27" s="335">
        <v>134</v>
      </c>
      <c r="F27" s="336">
        <v>137</v>
      </c>
    </row>
    <row r="28" spans="3:6">
      <c r="D28" s="335" t="s">
        <v>818</v>
      </c>
      <c r="E28" s="335">
        <v>164</v>
      </c>
      <c r="F28" s="336">
        <v>168</v>
      </c>
    </row>
    <row r="29" spans="3:6">
      <c r="D29" s="335" t="s">
        <v>819</v>
      </c>
      <c r="E29" s="335">
        <v>164</v>
      </c>
      <c r="F29" s="336">
        <v>168</v>
      </c>
    </row>
    <row r="30" spans="3:6">
      <c r="D30" s="335" t="s">
        <v>820</v>
      </c>
      <c r="E30" s="335">
        <v>158</v>
      </c>
      <c r="F30" s="336">
        <v>175</v>
      </c>
    </row>
    <row r="31" spans="3:6">
      <c r="D31" s="335" t="s">
        <v>821</v>
      </c>
      <c r="E31" s="335">
        <v>94</v>
      </c>
      <c r="F31" s="336">
        <v>102</v>
      </c>
    </row>
    <row r="32" spans="3:6">
      <c r="D32" s="335" t="s">
        <v>822</v>
      </c>
      <c r="E32" s="335">
        <v>110</v>
      </c>
      <c r="F32" s="336">
        <v>126</v>
      </c>
    </row>
    <row r="33" spans="3:6">
      <c r="D33" s="335" t="s">
        <v>823</v>
      </c>
      <c r="E33" s="335">
        <v>89</v>
      </c>
      <c r="F33" s="336">
        <v>103</v>
      </c>
    </row>
    <row r="34" spans="3:6">
      <c r="D34" s="335" t="s">
        <v>824</v>
      </c>
      <c r="E34" s="335">
        <v>154</v>
      </c>
      <c r="F34" s="336">
        <v>157</v>
      </c>
    </row>
    <row r="35" spans="3:6">
      <c r="D35" s="335" t="s">
        <v>482</v>
      </c>
      <c r="E35" s="335">
        <v>133</v>
      </c>
      <c r="F35" s="336">
        <v>137</v>
      </c>
    </row>
    <row r="36" spans="3:6">
      <c r="D36" s="335" t="s">
        <v>825</v>
      </c>
      <c r="E36" s="335">
        <v>126</v>
      </c>
      <c r="F36" s="336">
        <v>129</v>
      </c>
    </row>
    <row r="37" spans="3:6">
      <c r="C37" s="335" t="s">
        <v>826</v>
      </c>
      <c r="D37" s="335" t="s">
        <v>481</v>
      </c>
      <c r="E37" s="335">
        <v>211</v>
      </c>
      <c r="F37" s="336">
        <v>215</v>
      </c>
    </row>
    <row r="38" spans="3:6">
      <c r="D38" s="335" t="s">
        <v>827</v>
      </c>
      <c r="E38" s="335">
        <v>260</v>
      </c>
      <c r="F38" s="336">
        <v>264</v>
      </c>
    </row>
    <row r="39" spans="3:6">
      <c r="C39" s="335" t="s">
        <v>826</v>
      </c>
      <c r="D39" s="335" t="s">
        <v>828</v>
      </c>
      <c r="E39" s="335">
        <v>222</v>
      </c>
      <c r="F39" s="336">
        <v>226</v>
      </c>
    </row>
    <row r="40" spans="3:6">
      <c r="D40" s="335" t="s">
        <v>829</v>
      </c>
      <c r="E40" s="335">
        <v>244</v>
      </c>
      <c r="F40" s="336">
        <v>248</v>
      </c>
    </row>
    <row r="41" spans="3:6">
      <c r="D41" s="335" t="s">
        <v>830</v>
      </c>
      <c r="E41" s="335">
        <v>197</v>
      </c>
      <c r="F41" s="336">
        <v>201</v>
      </c>
    </row>
    <row r="42" spans="3:6">
      <c r="D42" s="335" t="s">
        <v>831</v>
      </c>
      <c r="E42" s="335">
        <v>204</v>
      </c>
      <c r="F42" s="336">
        <v>208</v>
      </c>
    </row>
    <row r="43" spans="3:6">
      <c r="D43" s="335" t="s">
        <v>832</v>
      </c>
      <c r="E43" s="335">
        <v>347</v>
      </c>
      <c r="F43" s="336">
        <v>351</v>
      </c>
    </row>
    <row r="44" spans="3:6">
      <c r="D44" s="335" t="s">
        <v>833</v>
      </c>
      <c r="E44" s="335">
        <v>344</v>
      </c>
      <c r="F44" s="336">
        <v>347</v>
      </c>
    </row>
    <row r="45" spans="3:6">
      <c r="D45" s="335" t="s">
        <v>834</v>
      </c>
      <c r="E45" s="335">
        <v>330</v>
      </c>
      <c r="F45" s="336">
        <v>334</v>
      </c>
    </row>
    <row r="46" spans="3:6">
      <c r="D46" s="335" t="s">
        <v>835</v>
      </c>
      <c r="E46" s="335">
        <v>322</v>
      </c>
      <c r="F46" s="336">
        <v>326</v>
      </c>
    </row>
    <row r="47" spans="3:6">
      <c r="D47" s="335" t="s">
        <v>836</v>
      </c>
      <c r="E47" s="335">
        <v>316</v>
      </c>
      <c r="F47" s="336">
        <v>320</v>
      </c>
    </row>
    <row r="48" spans="3:6">
      <c r="C48" s="335" t="s">
        <v>837</v>
      </c>
      <c r="D48" s="335" t="s">
        <v>838</v>
      </c>
      <c r="E48" s="335">
        <v>118</v>
      </c>
      <c r="F48" s="336">
        <v>125</v>
      </c>
    </row>
    <row r="49" spans="3:6">
      <c r="D49" s="335" t="s">
        <v>839</v>
      </c>
      <c r="E49" s="335">
        <v>231</v>
      </c>
      <c r="F49" s="336">
        <v>235</v>
      </c>
    </row>
    <row r="50" spans="3:6">
      <c r="D50" s="335" t="s">
        <v>840</v>
      </c>
      <c r="E50" s="335">
        <v>248</v>
      </c>
      <c r="F50" s="336">
        <v>255</v>
      </c>
    </row>
    <row r="51" spans="3:6">
      <c r="D51" s="335" t="s">
        <v>841</v>
      </c>
      <c r="E51" s="335">
        <v>198</v>
      </c>
      <c r="F51" s="336">
        <v>189</v>
      </c>
    </row>
    <row r="52" spans="3:6">
      <c r="D52" s="335" t="s">
        <v>842</v>
      </c>
      <c r="E52" s="335">
        <v>278</v>
      </c>
      <c r="F52" s="336">
        <v>282</v>
      </c>
    </row>
    <row r="53" spans="3:6">
      <c r="D53" s="335" t="s">
        <v>843</v>
      </c>
      <c r="E53" s="335">
        <v>104</v>
      </c>
      <c r="F53" s="336">
        <v>95</v>
      </c>
    </row>
    <row r="54" spans="3:6">
      <c r="D54" s="335" t="s">
        <v>844</v>
      </c>
      <c r="E54" s="335">
        <v>267</v>
      </c>
      <c r="F54" s="336">
        <v>270</v>
      </c>
    </row>
    <row r="55" spans="3:6">
      <c r="C55" s="335" t="s">
        <v>845</v>
      </c>
      <c r="D55" s="335" t="s">
        <v>846</v>
      </c>
      <c r="E55" s="335">
        <v>238</v>
      </c>
      <c r="F55" s="336">
        <v>241</v>
      </c>
    </row>
    <row r="56" spans="3:6">
      <c r="D56" s="335" t="s">
        <v>847</v>
      </c>
      <c r="E56" s="335">
        <v>243</v>
      </c>
      <c r="F56" s="336">
        <v>246</v>
      </c>
    </row>
    <row r="57" spans="3:6">
      <c r="D57" s="335" t="s">
        <v>848</v>
      </c>
      <c r="E57" s="335">
        <v>358</v>
      </c>
      <c r="F57" s="336">
        <v>362</v>
      </c>
    </row>
    <row r="58" spans="3:6">
      <c r="D58" s="335" t="s">
        <v>849</v>
      </c>
      <c r="E58" s="335">
        <v>322</v>
      </c>
      <c r="F58" s="336">
        <v>326</v>
      </c>
    </row>
    <row r="59" spans="3:6">
      <c r="D59" s="335" t="s">
        <v>850</v>
      </c>
      <c r="E59" s="335">
        <v>205</v>
      </c>
      <c r="F59" s="336">
        <v>212</v>
      </c>
    </row>
    <row r="60" spans="3:6">
      <c r="D60" s="335" t="s">
        <v>851</v>
      </c>
      <c r="E60" s="335">
        <v>352</v>
      </c>
      <c r="F60" s="336">
        <v>355</v>
      </c>
    </row>
    <row r="61" spans="3:6">
      <c r="D61" s="335" t="s">
        <v>852</v>
      </c>
      <c r="E61" s="335">
        <v>229</v>
      </c>
      <c r="F61" s="336">
        <v>233</v>
      </c>
    </row>
    <row r="62" spans="3:6">
      <c r="D62" s="335" t="s">
        <v>853</v>
      </c>
      <c r="E62" s="335">
        <v>302</v>
      </c>
      <c r="F62" s="336">
        <v>306</v>
      </c>
    </row>
    <row r="63" spans="3:6">
      <c r="D63" s="335" t="s">
        <v>854</v>
      </c>
      <c r="E63" s="335">
        <v>199</v>
      </c>
      <c r="F63" s="336">
        <v>203</v>
      </c>
    </row>
    <row r="64" spans="3:6">
      <c r="D64" s="335" t="s">
        <v>855</v>
      </c>
      <c r="E64" s="335">
        <v>180</v>
      </c>
      <c r="F64" s="336">
        <v>184</v>
      </c>
    </row>
    <row r="65" spans="4:6">
      <c r="D65" s="335" t="s">
        <v>856</v>
      </c>
      <c r="E65" s="335">
        <v>325</v>
      </c>
      <c r="F65" s="336">
        <v>329</v>
      </c>
    </row>
    <row r="66" spans="4:6">
      <c r="D66" s="335" t="s">
        <v>857</v>
      </c>
      <c r="E66" s="335">
        <v>373</v>
      </c>
      <c r="F66" s="336">
        <v>377</v>
      </c>
    </row>
    <row r="67" spans="4:6">
      <c r="D67" s="335" t="s">
        <v>858</v>
      </c>
      <c r="E67" s="335">
        <v>341</v>
      </c>
      <c r="F67" s="336">
        <v>345</v>
      </c>
    </row>
    <row r="68" spans="4:6">
      <c r="D68" s="335" t="s">
        <v>859</v>
      </c>
      <c r="E68" s="335">
        <v>382</v>
      </c>
      <c r="F68" s="336">
        <v>386</v>
      </c>
    </row>
    <row r="69" spans="4:6">
      <c r="D69" s="335" t="s">
        <v>860</v>
      </c>
      <c r="E69" s="335">
        <v>341</v>
      </c>
      <c r="F69" s="336">
        <v>344</v>
      </c>
    </row>
    <row r="70" spans="4:6">
      <c r="D70" s="335" t="s">
        <v>861</v>
      </c>
      <c r="E70" s="335">
        <v>393</v>
      </c>
      <c r="F70" s="336">
        <v>397</v>
      </c>
    </row>
    <row r="71" spans="4:6">
      <c r="D71" s="335" t="s">
        <v>862</v>
      </c>
      <c r="E71" s="335">
        <v>363</v>
      </c>
      <c r="F71" s="336">
        <v>367</v>
      </c>
    </row>
    <row r="72" spans="4:6">
      <c r="D72" s="335" t="s">
        <v>863</v>
      </c>
      <c r="E72" s="335">
        <v>379</v>
      </c>
      <c r="F72" s="336">
        <v>383</v>
      </c>
    </row>
    <row r="73" spans="4:6">
      <c r="D73" s="335" t="s">
        <v>864</v>
      </c>
      <c r="E73" s="335">
        <v>391</v>
      </c>
      <c r="F73" s="336">
        <v>394</v>
      </c>
    </row>
    <row r="74" spans="4:6">
      <c r="D74" s="335" t="s">
        <v>865</v>
      </c>
      <c r="E74" s="335">
        <v>285</v>
      </c>
      <c r="F74" s="336">
        <v>288</v>
      </c>
    </row>
    <row r="75" spans="4:6">
      <c r="D75" s="335" t="s">
        <v>866</v>
      </c>
      <c r="E75" s="335">
        <v>392</v>
      </c>
      <c r="F75" s="336">
        <v>395</v>
      </c>
    </row>
  </sheetData>
  <phoneticPr fontId="1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T114"/>
  <sheetViews>
    <sheetView workbookViewId="0">
      <selection activeCell="G20" sqref="G20:J21"/>
    </sheetView>
  </sheetViews>
  <sheetFormatPr defaultRowHeight="13.5"/>
  <cols>
    <col min="1" max="1" width="10.33203125" style="12" bestFit="1" customWidth="1"/>
    <col min="2" max="5" width="10.109375" style="162" bestFit="1" customWidth="1"/>
    <col min="6" max="6" width="12" bestFit="1" customWidth="1"/>
    <col min="7" max="8" width="11.44140625" bestFit="1" customWidth="1"/>
    <col min="9" max="9" width="13.88671875" bestFit="1" customWidth="1"/>
    <col min="10" max="10" width="11.44140625" bestFit="1" customWidth="1"/>
    <col min="11" max="11" width="5.6640625" bestFit="1" customWidth="1"/>
    <col min="12" max="12" width="6.21875" bestFit="1" customWidth="1"/>
    <col min="13" max="14" width="7.44140625" bestFit="1" customWidth="1"/>
    <col min="15" max="15" width="13.88671875" bestFit="1" customWidth="1"/>
    <col min="16" max="16" width="12" bestFit="1" customWidth="1"/>
    <col min="17" max="18" width="11.44140625" bestFit="1" customWidth="1"/>
    <col min="19" max="19" width="12.5546875" bestFit="1" customWidth="1"/>
    <col min="20" max="20" width="11.44140625" bestFit="1" customWidth="1"/>
  </cols>
  <sheetData>
    <row r="1" spans="1:20">
      <c r="A1" s="124"/>
      <c r="B1" s="125" t="s">
        <v>310</v>
      </c>
      <c r="C1" s="125" t="s">
        <v>311</v>
      </c>
      <c r="D1" s="125" t="s">
        <v>312</v>
      </c>
      <c r="E1" s="126" t="s">
        <v>313</v>
      </c>
      <c r="F1" s="127"/>
      <c r="G1" s="125" t="s">
        <v>310</v>
      </c>
      <c r="H1" s="125" t="s">
        <v>311</v>
      </c>
      <c r="I1" s="125" t="s">
        <v>312</v>
      </c>
      <c r="J1" s="128" t="s">
        <v>313</v>
      </c>
      <c r="K1" s="129"/>
      <c r="L1" s="125" t="s">
        <v>310</v>
      </c>
      <c r="M1" s="125" t="s">
        <v>311</v>
      </c>
      <c r="N1" s="125" t="s">
        <v>312</v>
      </c>
      <c r="O1" s="128" t="s">
        <v>313</v>
      </c>
      <c r="P1" s="127"/>
      <c r="Q1" s="125" t="s">
        <v>310</v>
      </c>
      <c r="R1" s="125" t="s">
        <v>311</v>
      </c>
      <c r="S1" s="125" t="s">
        <v>312</v>
      </c>
      <c r="T1" s="128" t="s">
        <v>313</v>
      </c>
    </row>
    <row r="2" spans="1:20">
      <c r="A2" s="130"/>
      <c r="B2" s="131" t="s">
        <v>294</v>
      </c>
      <c r="C2" s="131" t="s">
        <v>295</v>
      </c>
      <c r="D2" s="131" t="s">
        <v>296</v>
      </c>
      <c r="E2" s="132" t="s">
        <v>297</v>
      </c>
      <c r="F2" s="133"/>
      <c r="G2" s="131" t="s">
        <v>298</v>
      </c>
      <c r="H2" s="131" t="s">
        <v>299</v>
      </c>
      <c r="I2" s="131" t="s">
        <v>300</v>
      </c>
      <c r="J2" s="134" t="s">
        <v>301</v>
      </c>
      <c r="K2" s="135"/>
      <c r="L2" s="131" t="s">
        <v>302</v>
      </c>
      <c r="M2" s="131" t="s">
        <v>303</v>
      </c>
      <c r="N2" s="131" t="s">
        <v>304</v>
      </c>
      <c r="O2" s="134" t="s">
        <v>305</v>
      </c>
      <c r="P2" s="133"/>
      <c r="Q2" s="131" t="s">
        <v>306</v>
      </c>
      <c r="R2" s="131" t="s">
        <v>307</v>
      </c>
      <c r="S2" s="131" t="s">
        <v>308</v>
      </c>
      <c r="T2" s="134" t="s">
        <v>309</v>
      </c>
    </row>
    <row r="3" spans="1:20">
      <c r="A3" s="136" t="s">
        <v>314</v>
      </c>
      <c r="B3" s="137" t="s">
        <v>315</v>
      </c>
      <c r="C3" s="138" t="s">
        <v>316</v>
      </c>
      <c r="D3" s="138" t="s">
        <v>317</v>
      </c>
      <c r="E3" s="139" t="s">
        <v>318</v>
      </c>
      <c r="F3" s="136" t="s">
        <v>319</v>
      </c>
      <c r="G3" s="138" t="s">
        <v>320</v>
      </c>
      <c r="H3" s="138" t="s">
        <v>321</v>
      </c>
      <c r="I3" s="138" t="s">
        <v>322</v>
      </c>
      <c r="J3" s="140" t="s">
        <v>323</v>
      </c>
      <c r="K3" s="141" t="s">
        <v>324</v>
      </c>
      <c r="L3" s="194" t="s">
        <v>325</v>
      </c>
      <c r="M3" s="138" t="s">
        <v>326</v>
      </c>
      <c r="N3" s="138" t="s">
        <v>327</v>
      </c>
      <c r="O3" s="140" t="s">
        <v>328</v>
      </c>
      <c r="P3" s="136" t="s">
        <v>329</v>
      </c>
      <c r="Q3" s="138"/>
      <c r="R3" s="138" t="s">
        <v>330</v>
      </c>
      <c r="S3" s="138" t="s">
        <v>331</v>
      </c>
      <c r="T3" s="140" t="s">
        <v>332</v>
      </c>
    </row>
    <row r="4" spans="1:20">
      <c r="A4" s="130"/>
      <c r="B4" s="142" t="s">
        <v>333</v>
      </c>
      <c r="C4" s="143" t="s">
        <v>334</v>
      </c>
      <c r="D4" s="143" t="s">
        <v>335</v>
      </c>
      <c r="E4" s="144" t="s">
        <v>336</v>
      </c>
      <c r="F4" s="145"/>
      <c r="G4" s="143" t="s">
        <v>337</v>
      </c>
      <c r="H4" s="143" t="s">
        <v>338</v>
      </c>
      <c r="I4" s="143" t="s">
        <v>339</v>
      </c>
      <c r="J4" s="146" t="s">
        <v>340</v>
      </c>
      <c r="K4" s="147"/>
      <c r="L4" s="192" t="s">
        <v>341</v>
      </c>
      <c r="M4" s="143" t="s">
        <v>342</v>
      </c>
      <c r="N4" s="143" t="s">
        <v>343</v>
      </c>
      <c r="O4" s="146" t="s">
        <v>344</v>
      </c>
      <c r="P4" s="130"/>
      <c r="Q4" s="143"/>
      <c r="R4" s="143" t="s">
        <v>345</v>
      </c>
      <c r="S4" s="143" t="s">
        <v>346</v>
      </c>
      <c r="T4" s="146" t="s">
        <v>347</v>
      </c>
    </row>
    <row r="5" spans="1:20">
      <c r="A5" s="130"/>
      <c r="B5" s="143" t="s">
        <v>348</v>
      </c>
      <c r="C5" s="143" t="s">
        <v>349</v>
      </c>
      <c r="D5" s="143" t="s">
        <v>350</v>
      </c>
      <c r="E5" s="144" t="s">
        <v>351</v>
      </c>
      <c r="F5" s="130"/>
      <c r="G5" s="143"/>
      <c r="H5" s="143" t="s">
        <v>352</v>
      </c>
      <c r="I5" s="143" t="s">
        <v>353</v>
      </c>
      <c r="J5" s="146" t="s">
        <v>354</v>
      </c>
      <c r="K5" s="147"/>
      <c r="L5" s="192" t="s">
        <v>355</v>
      </c>
      <c r="M5" s="143" t="s">
        <v>356</v>
      </c>
      <c r="N5" s="143" t="s">
        <v>357</v>
      </c>
      <c r="O5" s="146" t="s">
        <v>358</v>
      </c>
      <c r="P5" s="130"/>
      <c r="Q5" s="143"/>
      <c r="R5" s="143" t="s">
        <v>359</v>
      </c>
      <c r="S5" s="143" t="s">
        <v>360</v>
      </c>
      <c r="T5" s="146" t="s">
        <v>361</v>
      </c>
    </row>
    <row r="6" spans="1:20">
      <c r="A6" s="148"/>
      <c r="B6" s="143" t="s">
        <v>362</v>
      </c>
      <c r="C6" s="143" t="s">
        <v>363</v>
      </c>
      <c r="D6" s="143" t="s">
        <v>364</v>
      </c>
      <c r="E6" s="144" t="s">
        <v>365</v>
      </c>
      <c r="F6" s="130"/>
      <c r="G6" s="143"/>
      <c r="H6" s="143" t="s">
        <v>366</v>
      </c>
      <c r="I6" s="143" t="s">
        <v>367</v>
      </c>
      <c r="J6" s="146" t="s">
        <v>368</v>
      </c>
      <c r="K6" s="147"/>
      <c r="L6" s="192" t="s">
        <v>369</v>
      </c>
      <c r="M6" s="143" t="s">
        <v>370</v>
      </c>
      <c r="N6" s="143" t="s">
        <v>371</v>
      </c>
      <c r="O6" s="146" t="s">
        <v>372</v>
      </c>
      <c r="P6" s="130"/>
      <c r="Q6" s="143"/>
      <c r="R6" s="143" t="s">
        <v>373</v>
      </c>
      <c r="S6" s="143" t="s">
        <v>374</v>
      </c>
      <c r="T6" s="146" t="s">
        <v>375</v>
      </c>
    </row>
    <row r="7" spans="1:20">
      <c r="A7" s="148"/>
      <c r="B7" s="143" t="s">
        <v>376</v>
      </c>
      <c r="C7" s="143" t="s">
        <v>377</v>
      </c>
      <c r="D7" s="143" t="s">
        <v>378</v>
      </c>
      <c r="E7" s="144" t="s">
        <v>379</v>
      </c>
      <c r="F7" s="130"/>
      <c r="G7" s="143"/>
      <c r="H7" s="143" t="s">
        <v>380</v>
      </c>
      <c r="I7" s="143" t="s">
        <v>381</v>
      </c>
      <c r="J7" s="146" t="s">
        <v>382</v>
      </c>
      <c r="K7" s="147"/>
      <c r="L7" s="192" t="s">
        <v>383</v>
      </c>
      <c r="M7" s="143" t="s">
        <v>384</v>
      </c>
      <c r="N7" s="143" t="s">
        <v>385</v>
      </c>
      <c r="O7" s="146" t="s">
        <v>386</v>
      </c>
      <c r="P7" s="130"/>
      <c r="Q7" s="143"/>
      <c r="R7" s="143" t="s">
        <v>387</v>
      </c>
      <c r="S7" s="143" t="s">
        <v>388</v>
      </c>
      <c r="T7" s="146" t="s">
        <v>389</v>
      </c>
    </row>
    <row r="8" spans="1:20">
      <c r="A8" s="148"/>
      <c r="B8" s="143"/>
      <c r="C8" s="143" t="s">
        <v>390</v>
      </c>
      <c r="D8" s="143" t="s">
        <v>391</v>
      </c>
      <c r="E8" s="144" t="s">
        <v>392</v>
      </c>
      <c r="F8" s="130"/>
      <c r="G8" s="143"/>
      <c r="H8" s="143" t="s">
        <v>393</v>
      </c>
      <c r="I8" s="143" t="s">
        <v>394</v>
      </c>
      <c r="J8" s="146" t="s">
        <v>395</v>
      </c>
      <c r="K8" s="149"/>
      <c r="L8" s="192" t="s">
        <v>396</v>
      </c>
      <c r="M8" s="143" t="s">
        <v>397</v>
      </c>
      <c r="N8" s="143" t="s">
        <v>398</v>
      </c>
      <c r="O8" s="146"/>
      <c r="P8" s="130"/>
      <c r="Q8" s="143"/>
      <c r="R8" s="143" t="s">
        <v>399</v>
      </c>
      <c r="S8" s="143" t="s">
        <v>400</v>
      </c>
      <c r="T8" s="146" t="s">
        <v>401</v>
      </c>
    </row>
    <row r="9" spans="1:20">
      <c r="A9" s="130"/>
      <c r="B9" s="143"/>
      <c r="C9" s="143" t="s">
        <v>402</v>
      </c>
      <c r="D9" s="143" t="s">
        <v>403</v>
      </c>
      <c r="E9" s="144" t="s">
        <v>404</v>
      </c>
      <c r="F9" s="130"/>
      <c r="G9" s="143"/>
      <c r="H9" s="143" t="s">
        <v>405</v>
      </c>
      <c r="I9" s="143" t="s">
        <v>406</v>
      </c>
      <c r="J9" s="146" t="s">
        <v>407</v>
      </c>
      <c r="K9" s="149"/>
      <c r="L9" s="192" t="s">
        <v>408</v>
      </c>
      <c r="M9" s="143" t="s">
        <v>409</v>
      </c>
      <c r="N9" s="143" t="s">
        <v>410</v>
      </c>
      <c r="O9" s="146"/>
      <c r="P9" s="130"/>
      <c r="Q9" s="143"/>
      <c r="R9" s="143" t="s">
        <v>411</v>
      </c>
      <c r="S9" s="143" t="s">
        <v>412</v>
      </c>
      <c r="T9" s="146" t="s">
        <v>413</v>
      </c>
    </row>
    <row r="10" spans="1:20">
      <c r="A10" s="130"/>
      <c r="B10" s="143"/>
      <c r="C10" s="143"/>
      <c r="D10" s="143" t="s">
        <v>414</v>
      </c>
      <c r="E10" s="144" t="s">
        <v>415</v>
      </c>
      <c r="F10" s="130"/>
      <c r="G10" s="143"/>
      <c r="H10" s="143" t="s">
        <v>416</v>
      </c>
      <c r="I10" s="143" t="s">
        <v>417</v>
      </c>
      <c r="J10" s="146"/>
      <c r="K10" s="149"/>
      <c r="L10" s="192" t="s">
        <v>418</v>
      </c>
      <c r="M10" s="143" t="s">
        <v>419</v>
      </c>
      <c r="N10" s="143" t="s">
        <v>420</v>
      </c>
      <c r="O10" s="146"/>
      <c r="P10" s="130"/>
      <c r="Q10" s="143"/>
      <c r="R10" s="143" t="s">
        <v>421</v>
      </c>
      <c r="S10" s="143" t="s">
        <v>422</v>
      </c>
      <c r="T10" s="146" t="s">
        <v>423</v>
      </c>
    </row>
    <row r="11" spans="1:20">
      <c r="A11" s="130"/>
      <c r="B11" s="143"/>
      <c r="C11" s="143"/>
      <c r="D11" s="143" t="s">
        <v>424</v>
      </c>
      <c r="E11" s="144"/>
      <c r="F11" s="130"/>
      <c r="G11" s="143"/>
      <c r="H11" s="143"/>
      <c r="I11" s="143" t="s">
        <v>425</v>
      </c>
      <c r="J11" s="146"/>
      <c r="K11" s="147"/>
      <c r="L11" s="192" t="s">
        <v>525</v>
      </c>
      <c r="M11" s="143"/>
      <c r="N11" s="143" t="s">
        <v>426</v>
      </c>
      <c r="O11" s="146"/>
      <c r="P11" s="148"/>
      <c r="Q11" s="143"/>
      <c r="R11" s="143" t="s">
        <v>427</v>
      </c>
      <c r="S11" s="143" t="s">
        <v>428</v>
      </c>
      <c r="T11" s="146" t="s">
        <v>429</v>
      </c>
    </row>
    <row r="12" spans="1:20">
      <c r="A12" s="130"/>
      <c r="B12" s="143"/>
      <c r="C12" s="143"/>
      <c r="D12" s="143" t="s">
        <v>430</v>
      </c>
      <c r="E12" s="144"/>
      <c r="F12" s="130"/>
      <c r="G12" s="143"/>
      <c r="H12" s="143"/>
      <c r="I12" s="143" t="s">
        <v>431</v>
      </c>
      <c r="J12" s="146"/>
      <c r="K12" s="147"/>
      <c r="L12" s="192" t="s">
        <v>526</v>
      </c>
      <c r="M12" s="143"/>
      <c r="N12" s="143"/>
      <c r="O12" s="146"/>
      <c r="P12" s="130"/>
      <c r="Q12" s="143"/>
      <c r="R12" s="143" t="s">
        <v>432</v>
      </c>
      <c r="S12" s="143" t="s">
        <v>433</v>
      </c>
      <c r="T12" s="146" t="s">
        <v>434</v>
      </c>
    </row>
    <row r="13" spans="1:20">
      <c r="A13" s="130"/>
      <c r="B13" s="143"/>
      <c r="C13" s="143"/>
      <c r="D13" s="143" t="s">
        <v>435</v>
      </c>
      <c r="E13" s="144"/>
      <c r="F13" s="130"/>
      <c r="G13" s="143"/>
      <c r="H13" s="143"/>
      <c r="I13" s="143" t="s">
        <v>436</v>
      </c>
      <c r="J13" s="146"/>
      <c r="K13" s="150"/>
      <c r="L13" s="192" t="s">
        <v>527</v>
      </c>
      <c r="M13" s="151"/>
      <c r="N13" s="151"/>
      <c r="O13" s="152"/>
      <c r="P13" s="148"/>
      <c r="Q13" s="143"/>
      <c r="R13" s="143" t="s">
        <v>437</v>
      </c>
      <c r="S13" s="143" t="s">
        <v>438</v>
      </c>
      <c r="T13" s="146" t="s">
        <v>439</v>
      </c>
    </row>
    <row r="14" spans="1:20" ht="14.25" thickBot="1">
      <c r="A14" s="153"/>
      <c r="B14" s="154"/>
      <c r="C14" s="154"/>
      <c r="D14" s="154" t="s">
        <v>440</v>
      </c>
      <c r="E14" s="155"/>
      <c r="F14" s="153"/>
      <c r="G14" s="154"/>
      <c r="H14" s="154"/>
      <c r="I14" s="154" t="s">
        <v>441</v>
      </c>
      <c r="J14" s="156"/>
      <c r="K14" s="157"/>
      <c r="L14" s="195" t="s">
        <v>528</v>
      </c>
      <c r="M14" s="158"/>
      <c r="N14" s="158"/>
      <c r="O14" s="159"/>
      <c r="P14" s="148"/>
      <c r="Q14" s="143"/>
      <c r="R14" s="143" t="s">
        <v>442</v>
      </c>
      <c r="S14" s="143" t="s">
        <v>443</v>
      </c>
      <c r="T14" s="146" t="s">
        <v>444</v>
      </c>
    </row>
    <row r="15" spans="1:20">
      <c r="A15" s="24"/>
      <c r="B15" s="160"/>
      <c r="C15" s="160"/>
      <c r="D15" s="160"/>
      <c r="E15" s="160"/>
      <c r="F15" s="24"/>
      <c r="G15" s="160"/>
      <c r="H15" s="160"/>
      <c r="I15" s="160"/>
      <c r="J15" s="160"/>
      <c r="K15" s="161"/>
      <c r="L15" s="193" t="s">
        <v>529</v>
      </c>
      <c r="M15" s="161"/>
      <c r="N15" s="161"/>
      <c r="O15" s="161"/>
      <c r="P15" s="130"/>
      <c r="Q15" s="143"/>
      <c r="R15" s="143" t="s">
        <v>445</v>
      </c>
      <c r="S15" s="143" t="s">
        <v>446</v>
      </c>
      <c r="T15" s="146" t="s">
        <v>447</v>
      </c>
    </row>
    <row r="16" spans="1:20">
      <c r="L16" s="122"/>
      <c r="P16" s="130"/>
      <c r="Q16" s="143"/>
      <c r="R16" s="143" t="s">
        <v>448</v>
      </c>
      <c r="S16" s="143" t="s">
        <v>449</v>
      </c>
      <c r="T16" s="146" t="s">
        <v>450</v>
      </c>
    </row>
    <row r="17" spans="3:20">
      <c r="L17" s="122"/>
      <c r="P17" s="130"/>
      <c r="Q17" s="143"/>
      <c r="R17" s="143"/>
      <c r="S17" s="143" t="s">
        <v>451</v>
      </c>
      <c r="T17" s="146" t="s">
        <v>452</v>
      </c>
    </row>
    <row r="18" spans="3:20">
      <c r="L18" s="122"/>
      <c r="P18" s="130"/>
      <c r="Q18" s="143"/>
      <c r="R18" s="143"/>
      <c r="S18" s="143" t="s">
        <v>453</v>
      </c>
      <c r="T18" s="146" t="s">
        <v>454</v>
      </c>
    </row>
    <row r="19" spans="3:20">
      <c r="L19" s="122"/>
      <c r="P19" s="130"/>
      <c r="Q19" s="143"/>
      <c r="R19" s="143"/>
      <c r="S19" s="143" t="s">
        <v>455</v>
      </c>
      <c r="T19" s="146" t="s">
        <v>456</v>
      </c>
    </row>
    <row r="20" spans="3:20">
      <c r="P20" s="130"/>
      <c r="Q20" s="143"/>
      <c r="R20" s="143"/>
      <c r="S20" s="143" t="s">
        <v>457</v>
      </c>
      <c r="T20" s="146" t="s">
        <v>458</v>
      </c>
    </row>
    <row r="21" spans="3:20">
      <c r="C21" s="167"/>
      <c r="P21" s="130"/>
      <c r="Q21" s="143"/>
      <c r="R21" s="143"/>
      <c r="S21" s="143" t="s">
        <v>459</v>
      </c>
      <c r="T21" s="146" t="s">
        <v>460</v>
      </c>
    </row>
    <row r="22" spans="3:20">
      <c r="C22" s="167"/>
      <c r="P22" s="145"/>
      <c r="Q22" s="143"/>
      <c r="R22" s="143"/>
      <c r="S22" s="143" t="s">
        <v>461</v>
      </c>
      <c r="T22" s="146"/>
    </row>
    <row r="23" spans="3:20" ht="14.25" thickBot="1">
      <c r="P23" s="153"/>
      <c r="Q23" s="154"/>
      <c r="R23" s="154"/>
      <c r="S23" s="154" t="s">
        <v>462</v>
      </c>
      <c r="T23" s="156"/>
    </row>
    <row r="24" spans="3:20">
      <c r="C24" s="167"/>
    </row>
    <row r="74" spans="1:1">
      <c r="A74" s="13"/>
    </row>
    <row r="75" spans="1:1">
      <c r="A75" s="13"/>
    </row>
    <row r="76" spans="1:1">
      <c r="A76" s="13"/>
    </row>
    <row r="85" spans="1:1">
      <c r="A85" s="28"/>
    </row>
    <row r="86" spans="1:1">
      <c r="A86" s="28"/>
    </row>
    <row r="88" spans="1:1">
      <c r="A88" s="28"/>
    </row>
    <row r="96" spans="1:1">
      <c r="A96" s="30"/>
    </row>
    <row r="112" spans="1:1">
      <c r="A112" s="13"/>
    </row>
    <row r="113" spans="1:1">
      <c r="A113" s="13"/>
    </row>
    <row r="114" spans="1:1">
      <c r="A114" s="13"/>
    </row>
  </sheetData>
  <phoneticPr fontId="1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10"/>
  <sheetViews>
    <sheetView workbookViewId="0">
      <selection activeCell="G20" sqref="G20:J21"/>
    </sheetView>
  </sheetViews>
  <sheetFormatPr defaultRowHeight="13.5"/>
  <cols>
    <col min="3" max="3" width="8.88671875" style="230"/>
    <col min="6" max="6" width="8.88671875" style="230"/>
    <col min="8" max="8" width="3.109375" customWidth="1"/>
  </cols>
  <sheetData>
    <row r="1" spans="1:11">
      <c r="A1" s="2257" t="s">
        <v>463</v>
      </c>
      <c r="B1" s="2257"/>
      <c r="C1" s="2257"/>
      <c r="D1" s="2257"/>
      <c r="E1" s="2257"/>
      <c r="F1" s="2257"/>
      <c r="G1" s="2257"/>
      <c r="I1" s="2257" t="s">
        <v>464</v>
      </c>
      <c r="J1" s="2257"/>
      <c r="K1" s="2257"/>
    </row>
    <row r="2" spans="1:11">
      <c r="A2" s="163"/>
      <c r="B2" s="2257" t="s">
        <v>465</v>
      </c>
      <c r="C2" s="2257"/>
      <c r="D2" s="2257"/>
      <c r="E2" s="2257" t="s">
        <v>466</v>
      </c>
      <c r="F2" s="2257"/>
      <c r="G2" s="2257"/>
      <c r="I2" s="163"/>
      <c r="J2" s="163" t="s">
        <v>467</v>
      </c>
      <c r="K2" s="163" t="s">
        <v>468</v>
      </c>
    </row>
    <row r="3" spans="1:11">
      <c r="A3" s="163"/>
      <c r="B3" s="163" t="s">
        <v>467</v>
      </c>
      <c r="C3" s="229" t="s">
        <v>665</v>
      </c>
      <c r="D3" s="163" t="s">
        <v>468</v>
      </c>
      <c r="E3" s="163" t="s">
        <v>467</v>
      </c>
      <c r="F3" s="229" t="s">
        <v>665</v>
      </c>
      <c r="G3" s="163" t="s">
        <v>468</v>
      </c>
      <c r="I3" s="163" t="s">
        <v>469</v>
      </c>
      <c r="J3" s="164">
        <v>140</v>
      </c>
      <c r="K3" s="164">
        <v>90</v>
      </c>
    </row>
    <row r="4" spans="1:11">
      <c r="A4" s="163" t="s">
        <v>469</v>
      </c>
      <c r="B4" s="164">
        <v>230</v>
      </c>
      <c r="C4" s="164">
        <v>200</v>
      </c>
      <c r="D4" s="164">
        <v>160</v>
      </c>
      <c r="E4" s="164">
        <v>184</v>
      </c>
      <c r="F4" s="164">
        <v>160</v>
      </c>
      <c r="G4" s="164">
        <v>128</v>
      </c>
      <c r="I4" s="163" t="s">
        <v>470</v>
      </c>
      <c r="J4" s="164">
        <v>100</v>
      </c>
      <c r="K4" s="164">
        <v>70</v>
      </c>
    </row>
    <row r="5" spans="1:11">
      <c r="A5" s="163" t="s">
        <v>470</v>
      </c>
      <c r="B5" s="164">
        <v>190</v>
      </c>
      <c r="C5" s="164">
        <v>170</v>
      </c>
      <c r="D5" s="164">
        <v>140</v>
      </c>
      <c r="E5" s="164">
        <v>152</v>
      </c>
      <c r="F5" s="164">
        <v>136</v>
      </c>
      <c r="G5" s="164">
        <v>112</v>
      </c>
      <c r="I5" s="163" t="s">
        <v>471</v>
      </c>
      <c r="J5" s="164">
        <v>80</v>
      </c>
      <c r="K5" s="164">
        <v>60</v>
      </c>
    </row>
    <row r="6" spans="1:11">
      <c r="A6" s="163" t="s">
        <v>471</v>
      </c>
      <c r="B6" s="164">
        <v>150</v>
      </c>
      <c r="C6" s="164">
        <v>120</v>
      </c>
      <c r="D6" s="164">
        <v>100</v>
      </c>
      <c r="E6" s="164">
        <v>144</v>
      </c>
      <c r="F6" s="164">
        <v>96</v>
      </c>
      <c r="G6" s="164">
        <v>80</v>
      </c>
      <c r="I6" s="163" t="s">
        <v>472</v>
      </c>
      <c r="J6" s="164">
        <v>70</v>
      </c>
      <c r="K6" s="164">
        <v>50</v>
      </c>
    </row>
    <row r="7" spans="1:11">
      <c r="A7" s="163" t="s">
        <v>472</v>
      </c>
      <c r="B7" s="164">
        <v>110</v>
      </c>
      <c r="C7" s="164">
        <v>100</v>
      </c>
      <c r="D7" s="164">
        <v>90</v>
      </c>
      <c r="E7" s="164">
        <v>104</v>
      </c>
      <c r="F7" s="164">
        <v>80</v>
      </c>
      <c r="G7" s="164">
        <v>72</v>
      </c>
    </row>
    <row r="10" spans="1:11">
      <c r="A10" s="165"/>
    </row>
  </sheetData>
  <mergeCells count="4">
    <mergeCell ref="A1:G1"/>
    <mergeCell ref="I1:K1"/>
    <mergeCell ref="B2:D2"/>
    <mergeCell ref="E2:G2"/>
  </mergeCells>
  <phoneticPr fontId="1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CO67"/>
  <sheetViews>
    <sheetView zoomScaleNormal="100" workbookViewId="0">
      <selection activeCell="A8" sqref="A8:F8"/>
    </sheetView>
  </sheetViews>
  <sheetFormatPr defaultColWidth="1.77734375" defaultRowHeight="18" customHeight="1"/>
  <cols>
    <col min="1" max="40" width="1.77734375" style="12" customWidth="1"/>
    <col min="41" max="41" width="1.6640625" style="12" customWidth="1"/>
    <col min="42" max="48" width="1.77734375" style="12" customWidth="1"/>
    <col min="49" max="49" width="6.21875" style="13" customWidth="1"/>
    <col min="50" max="50" width="1.77734375" style="255" customWidth="1"/>
    <col min="51" max="53" width="1.77734375" style="255"/>
    <col min="54" max="54" width="2.109375" style="255" bestFit="1" customWidth="1"/>
    <col min="55" max="93" width="1.77734375" style="255"/>
    <col min="94" max="16384" width="1.77734375" style="12"/>
  </cols>
  <sheetData>
    <row r="1" spans="1:93" ht="31.5">
      <c r="A1" s="1311" t="s">
        <v>483</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AK1" s="1311"/>
      <c r="AL1" s="1311"/>
      <c r="AM1" s="1311"/>
      <c r="AN1" s="1311"/>
      <c r="AO1" s="1311"/>
      <c r="AP1" s="1311"/>
      <c r="AQ1" s="1311"/>
      <c r="AR1" s="1311"/>
      <c r="AS1" s="1311"/>
      <c r="AT1" s="1311"/>
      <c r="AU1" s="1311"/>
      <c r="AV1" s="1311"/>
      <c r="AW1" s="12"/>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row>
    <row r="2" spans="1:93" ht="13.5">
      <c r="A2" s="1609" t="s">
        <v>131</v>
      </c>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c r="AO2" s="1609"/>
      <c r="AP2" s="1609"/>
      <c r="AQ2" s="1609"/>
      <c r="AR2" s="1609"/>
      <c r="AS2" s="1609"/>
      <c r="AT2" s="1609"/>
      <c r="AU2" s="1609"/>
      <c r="AV2" s="1609"/>
      <c r="AX2" s="254"/>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row>
    <row r="3" spans="1:93" ht="18" customHeight="1">
      <c r="AW3" s="12"/>
      <c r="AX3" s="2228"/>
      <c r="AY3" s="2228"/>
      <c r="AZ3" s="2228"/>
      <c r="BA3" s="2228"/>
      <c r="BB3" s="2228"/>
      <c r="BC3" s="2228"/>
      <c r="BD3" s="2228"/>
      <c r="BE3" s="2228"/>
      <c r="BF3" s="2228"/>
      <c r="BG3" s="2228"/>
    </row>
    <row r="4" spans="1:93" s="28" customFormat="1" ht="18" customHeight="1">
      <c r="A4" s="1287" t="s">
        <v>81</v>
      </c>
      <c r="B4" s="1287"/>
      <c r="C4" s="1287"/>
      <c r="D4" s="1287"/>
      <c r="E4" s="1287"/>
      <c r="F4" s="1287"/>
      <c r="G4" s="1327"/>
      <c r="H4" s="1287">
        <f>'1'!$H$3:$V$3</f>
        <v>0</v>
      </c>
      <c r="I4" s="1287"/>
      <c r="J4" s="1287"/>
      <c r="K4" s="1287"/>
      <c r="L4" s="1287"/>
      <c r="M4" s="1287"/>
      <c r="N4" s="1287"/>
      <c r="O4" s="1287"/>
      <c r="P4" s="1287"/>
      <c r="Q4" s="1287"/>
      <c r="R4" s="1287"/>
      <c r="S4" s="1287"/>
      <c r="T4" s="1287"/>
      <c r="U4" s="1287"/>
      <c r="V4" s="1287"/>
      <c r="W4" s="1287" t="s">
        <v>775</v>
      </c>
      <c r="X4" s="1287"/>
      <c r="Y4" s="1287"/>
      <c r="Z4" s="1287"/>
      <c r="AA4" s="1287"/>
      <c r="AB4" s="1287"/>
      <c r="AC4" s="1287">
        <f>'1'!$AC$3:$AI$3</f>
        <v>0</v>
      </c>
      <c r="AD4" s="1287"/>
      <c r="AE4" s="1287"/>
      <c r="AF4" s="1287"/>
      <c r="AG4" s="1287"/>
      <c r="AH4" s="1287"/>
      <c r="AI4" s="1287"/>
      <c r="AJ4" s="1287" t="s">
        <v>27</v>
      </c>
      <c r="AK4" s="1327"/>
      <c r="AL4" s="1327"/>
      <c r="AM4" s="1327"/>
      <c r="AN4" s="1327"/>
      <c r="AO4" s="297" t="s">
        <v>80</v>
      </c>
      <c r="AP4" s="1328">
        <f>'1'!$AP$3:$AV$3</f>
        <v>0</v>
      </c>
      <c r="AQ4" s="1327"/>
      <c r="AR4" s="1327"/>
      <c r="AS4" s="1327"/>
      <c r="AT4" s="1327"/>
      <c r="AU4" s="1327"/>
      <c r="AV4" s="1327"/>
      <c r="AW4" s="298"/>
      <c r="AX4" s="2405" t="s">
        <v>786</v>
      </c>
      <c r="AY4" s="2405"/>
      <c r="AZ4" s="2405"/>
      <c r="BA4" s="2405"/>
      <c r="BB4" s="2405"/>
      <c r="BC4" s="2405"/>
      <c r="BD4" s="2405"/>
      <c r="BE4" s="2405"/>
      <c r="BF4" s="2405"/>
      <c r="BG4" s="2405"/>
      <c r="BH4" s="281"/>
      <c r="BI4" s="281"/>
      <c r="BJ4" s="281"/>
      <c r="BK4" s="281"/>
      <c r="BL4" s="281"/>
      <c r="BM4" s="281"/>
      <c r="BN4" s="281"/>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4"/>
    </row>
    <row r="5" spans="1:93" s="28" customFormat="1" ht="18" customHeight="1">
      <c r="A5" s="1287" t="s">
        <v>82</v>
      </c>
      <c r="B5" s="1287"/>
      <c r="C5" s="1287"/>
      <c r="D5" s="1287"/>
      <c r="E5" s="1287"/>
      <c r="F5" s="1287"/>
      <c r="G5" s="1327"/>
      <c r="H5" s="1287">
        <f>'1'!$H$4:$Y$4</f>
        <v>0</v>
      </c>
      <c r="I5" s="1287"/>
      <c r="J5" s="1287"/>
      <c r="K5" s="1287"/>
      <c r="L5" s="1287"/>
      <c r="M5" s="1287"/>
      <c r="N5" s="1287"/>
      <c r="O5" s="1287"/>
      <c r="P5" s="1287"/>
      <c r="Q5" s="1287"/>
      <c r="R5" s="1287"/>
      <c r="S5" s="1287"/>
      <c r="T5" s="1287"/>
      <c r="U5" s="1287"/>
      <c r="V5" s="1287"/>
      <c r="W5" s="1287" t="s">
        <v>83</v>
      </c>
      <c r="X5" s="1287"/>
      <c r="Y5" s="1287"/>
      <c r="Z5" s="1287"/>
      <c r="AA5" s="1287"/>
      <c r="AB5" s="1287"/>
      <c r="AC5" s="1287">
        <f>'1'!$AC$4:$AV$4</f>
        <v>0</v>
      </c>
      <c r="AD5" s="1287"/>
      <c r="AE5" s="1287"/>
      <c r="AF5" s="1287"/>
      <c r="AG5" s="1287"/>
      <c r="AH5" s="1287"/>
      <c r="AI5" s="1287"/>
      <c r="AJ5" s="1327"/>
      <c r="AK5" s="1327"/>
      <c r="AL5" s="1327"/>
      <c r="AM5" s="1327"/>
      <c r="AN5" s="1327"/>
      <c r="AO5" s="1327"/>
      <c r="AP5" s="1327"/>
      <c r="AQ5" s="1327"/>
      <c r="AR5" s="1327"/>
      <c r="AS5" s="1327"/>
      <c r="AT5" s="1327"/>
      <c r="AU5" s="1327"/>
      <c r="AV5" s="1327"/>
      <c r="AW5" s="299"/>
      <c r="AX5" s="2120" t="s">
        <v>536</v>
      </c>
      <c r="AY5" s="2120"/>
      <c r="AZ5" s="2120"/>
      <c r="BA5" s="2120"/>
      <c r="BB5" s="2120"/>
      <c r="BC5" s="2120"/>
      <c r="BD5" s="2120"/>
      <c r="BE5" s="2120"/>
      <c r="BF5" s="2120"/>
      <c r="BG5" s="2120"/>
      <c r="BH5" s="2120"/>
      <c r="BI5" s="2120"/>
      <c r="BJ5" s="2120"/>
      <c r="BK5" s="2120"/>
      <c r="BL5" s="2120"/>
      <c r="BM5" s="2120"/>
      <c r="BN5" s="2120"/>
      <c r="BO5" s="2120"/>
      <c r="BP5" s="2120"/>
      <c r="BQ5" s="2120"/>
      <c r="BR5" s="2120"/>
      <c r="BS5" s="2120"/>
      <c r="BT5" s="2120"/>
      <c r="BU5" s="2120"/>
      <c r="BV5" s="2120"/>
      <c r="BW5" s="2120"/>
      <c r="BX5" s="2120"/>
      <c r="BY5" s="2120"/>
      <c r="BZ5" s="2120"/>
      <c r="CA5" s="2120"/>
      <c r="CB5" s="2120"/>
      <c r="CC5" s="2120"/>
      <c r="CD5" s="2120"/>
      <c r="CE5" s="2120"/>
      <c r="CF5" s="2120"/>
      <c r="CG5" s="2120"/>
      <c r="CH5" s="2120"/>
      <c r="CI5" s="2120"/>
      <c r="CJ5" s="2120"/>
      <c r="CK5" s="2120"/>
      <c r="CL5" s="2120"/>
      <c r="CM5" s="2120"/>
      <c r="CN5" s="2120"/>
      <c r="CO5" s="2120"/>
    </row>
    <row r="6" spans="1:93" s="28" customFormat="1" ht="18" customHeight="1">
      <c r="A6" s="1287" t="s">
        <v>79</v>
      </c>
      <c r="B6" s="1287"/>
      <c r="C6" s="1287"/>
      <c r="D6" s="1287"/>
      <c r="E6" s="1287"/>
      <c r="F6" s="1287"/>
      <c r="G6" s="1327"/>
      <c r="H6" s="1287">
        <f>'1'!$H$5:$AV$5</f>
        <v>0</v>
      </c>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299"/>
      <c r="AX6" s="2240" t="s">
        <v>2070</v>
      </c>
      <c r="AY6" s="2240"/>
      <c r="AZ6" s="2240"/>
      <c r="BA6" s="2240"/>
      <c r="BB6" s="2240"/>
      <c r="BC6" s="2240"/>
      <c r="BD6" s="2240"/>
      <c r="BE6" s="2240"/>
      <c r="BF6" s="2240"/>
      <c r="BG6" s="2240"/>
      <c r="BH6" s="2240"/>
      <c r="BI6" s="2240"/>
      <c r="BJ6" s="2240"/>
      <c r="BK6" s="2240"/>
      <c r="BL6" s="2240"/>
      <c r="BM6" s="2240"/>
      <c r="BN6" s="2240"/>
      <c r="BO6" s="2240"/>
      <c r="BP6" s="2240"/>
      <c r="BQ6" s="2240"/>
      <c r="BR6" s="2240"/>
      <c r="BS6" s="2240"/>
      <c r="BT6" s="2240"/>
      <c r="BU6" s="2240"/>
      <c r="BV6" s="2240"/>
      <c r="BW6" s="2240"/>
      <c r="BX6" s="2240"/>
      <c r="BY6" s="2240"/>
      <c r="BZ6" s="2240"/>
      <c r="CA6" s="2240"/>
      <c r="CB6" s="2240"/>
      <c r="CC6" s="2240"/>
      <c r="CD6" s="2240"/>
      <c r="CE6" s="2240"/>
      <c r="CF6" s="2240"/>
      <c r="CG6" s="2240"/>
      <c r="CH6" s="2240"/>
      <c r="CI6" s="2240"/>
      <c r="CJ6" s="2240"/>
      <c r="CK6" s="2240"/>
      <c r="CL6" s="2240"/>
      <c r="CM6" s="2240"/>
      <c r="CN6" s="2240"/>
      <c r="CO6" s="2240"/>
    </row>
    <row r="7" spans="1:93" ht="12.95" customHeight="1">
      <c r="A7" s="84"/>
      <c r="B7" s="13"/>
      <c r="C7" s="13"/>
      <c r="D7" s="13"/>
      <c r="E7" s="13"/>
      <c r="F7" s="13"/>
      <c r="G7" s="84"/>
      <c r="H7" s="13"/>
      <c r="I7" s="13"/>
      <c r="J7" s="39"/>
      <c r="K7" s="39"/>
      <c r="L7" s="39"/>
      <c r="M7" s="39"/>
      <c r="N7" s="39"/>
      <c r="AW7" s="12"/>
      <c r="AX7" s="2240"/>
      <c r="AY7" s="2240"/>
      <c r="AZ7" s="2240"/>
      <c r="BA7" s="2240"/>
      <c r="BB7" s="2240"/>
      <c r="BC7" s="2240"/>
      <c r="BD7" s="2240"/>
      <c r="BE7" s="2240"/>
      <c r="BF7" s="2240"/>
      <c r="BG7" s="2240"/>
      <c r="BH7" s="2240"/>
      <c r="BI7" s="2240"/>
      <c r="BJ7" s="2240"/>
      <c r="BK7" s="2240"/>
      <c r="BL7" s="2240"/>
      <c r="BM7" s="2240"/>
      <c r="BN7" s="2240"/>
      <c r="BO7" s="2240"/>
      <c r="BP7" s="2240"/>
      <c r="BQ7" s="2240"/>
      <c r="BR7" s="2240"/>
      <c r="BS7" s="2240"/>
      <c r="BT7" s="2240"/>
      <c r="BU7" s="2240"/>
      <c r="BV7" s="2240"/>
      <c r="BW7" s="2240"/>
      <c r="BX7" s="2240"/>
      <c r="BY7" s="2240"/>
      <c r="BZ7" s="2240"/>
      <c r="CA7" s="2240"/>
      <c r="CB7" s="2240"/>
      <c r="CC7" s="2240"/>
      <c r="CD7" s="2240"/>
      <c r="CE7" s="2240"/>
      <c r="CF7" s="2240"/>
      <c r="CG7" s="2240"/>
      <c r="CH7" s="2240"/>
      <c r="CI7" s="2240"/>
      <c r="CJ7" s="2240"/>
      <c r="CK7" s="2240"/>
      <c r="CL7" s="2240"/>
      <c r="CM7" s="2240"/>
      <c r="CN7" s="2240"/>
      <c r="CO7" s="2240"/>
    </row>
    <row r="8" spans="1:93" ht="24.95" customHeight="1">
      <c r="A8" s="2230" t="s">
        <v>134</v>
      </c>
      <c r="B8" s="2081"/>
      <c r="C8" s="2081"/>
      <c r="D8" s="2081"/>
      <c r="E8" s="2081"/>
      <c r="F8" s="2224"/>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2"/>
      <c r="AX8" s="2240"/>
      <c r="AY8" s="2240"/>
      <c r="AZ8" s="2240"/>
      <c r="BA8" s="2240"/>
      <c r="BB8" s="2240"/>
      <c r="BC8" s="2240"/>
      <c r="BD8" s="2240"/>
      <c r="BE8" s="2240"/>
      <c r="BF8" s="2240"/>
      <c r="BG8" s="2240"/>
      <c r="BH8" s="2240"/>
      <c r="BI8" s="2240"/>
      <c r="BJ8" s="2240"/>
      <c r="BK8" s="2240"/>
      <c r="BL8" s="2240"/>
      <c r="BM8" s="2240"/>
      <c r="BN8" s="2240"/>
      <c r="BO8" s="2240"/>
      <c r="BP8" s="2240"/>
      <c r="BQ8" s="2240"/>
      <c r="BR8" s="2240"/>
      <c r="BS8" s="2240"/>
      <c r="BT8" s="2240"/>
      <c r="BU8" s="2240"/>
      <c r="BV8" s="2240"/>
      <c r="BW8" s="2240"/>
      <c r="BX8" s="2240"/>
      <c r="BY8" s="2240"/>
      <c r="BZ8" s="2240"/>
      <c r="CA8" s="2240"/>
      <c r="CB8" s="2240"/>
      <c r="CC8" s="2240"/>
      <c r="CD8" s="2240"/>
      <c r="CE8" s="2240"/>
      <c r="CF8" s="2240"/>
      <c r="CG8" s="2240"/>
      <c r="CH8" s="2240"/>
      <c r="CI8" s="2240"/>
      <c r="CJ8" s="2240"/>
      <c r="CK8" s="2240"/>
      <c r="CL8" s="2240"/>
      <c r="CM8" s="2240"/>
      <c r="CN8" s="2240"/>
      <c r="CO8" s="2240"/>
    </row>
    <row r="9" spans="1:93" ht="23.1" customHeight="1">
      <c r="A9" s="15"/>
      <c r="B9" s="2389" t="s">
        <v>135</v>
      </c>
      <c r="C9" s="2390"/>
      <c r="D9" s="2390"/>
      <c r="E9" s="2390"/>
      <c r="F9" s="2390"/>
      <c r="G9" s="2390"/>
      <c r="H9" s="2390"/>
      <c r="I9" s="2390"/>
      <c r="J9" s="2390"/>
      <c r="K9" s="2390"/>
      <c r="L9" s="2391"/>
      <c r="M9" s="2391"/>
      <c r="N9" s="2391"/>
      <c r="O9" s="2391"/>
      <c r="P9" s="2391"/>
      <c r="Q9" s="2391"/>
      <c r="R9" s="2391"/>
      <c r="S9" s="2391"/>
      <c r="T9" s="2391"/>
      <c r="U9" s="2391"/>
      <c r="V9" s="2391"/>
      <c r="W9" s="2391"/>
      <c r="X9" s="2390" t="s">
        <v>26</v>
      </c>
      <c r="Y9" s="2390"/>
      <c r="Z9" s="2390"/>
      <c r="AA9" s="2390"/>
      <c r="AB9" s="2390"/>
      <c r="AC9" s="2390"/>
      <c r="AD9" s="2390"/>
      <c r="AE9" s="2390"/>
      <c r="AF9" s="2390"/>
      <c r="AG9" s="2391" t="e">
        <f>#REF!&amp;","&amp;#REF!&amp;","&amp;#REF!&amp;","&amp;#REF!&amp;","&amp;#REF!&amp;","&amp;#REF!</f>
        <v>#REF!</v>
      </c>
      <c r="AH9" s="2391"/>
      <c r="AI9" s="2391"/>
      <c r="AJ9" s="2391"/>
      <c r="AK9" s="2391"/>
      <c r="AL9" s="2391"/>
      <c r="AM9" s="2391"/>
      <c r="AN9" s="2391"/>
      <c r="AO9" s="2391"/>
      <c r="AP9" s="2391"/>
      <c r="AQ9" s="2391"/>
      <c r="AR9" s="2391"/>
      <c r="AS9" s="2391"/>
      <c r="AT9" s="2391"/>
      <c r="AU9" s="2237"/>
      <c r="AV9" s="2392"/>
      <c r="AW9" s="12"/>
      <c r="AX9" s="2240"/>
      <c r="AY9" s="2240"/>
      <c r="AZ9" s="2240"/>
      <c r="BA9" s="2240"/>
      <c r="BB9" s="2240"/>
      <c r="BC9" s="2240"/>
      <c r="BD9" s="2240"/>
      <c r="BE9" s="2240"/>
      <c r="BF9" s="2240"/>
      <c r="BG9" s="2240"/>
      <c r="BH9" s="2240"/>
      <c r="BI9" s="2240"/>
      <c r="BJ9" s="2240"/>
      <c r="BK9" s="2240"/>
      <c r="BL9" s="2240"/>
      <c r="BM9" s="2240"/>
      <c r="BN9" s="2240"/>
      <c r="BO9" s="2240"/>
      <c r="BP9" s="2240"/>
      <c r="BQ9" s="2240"/>
      <c r="BR9" s="2240"/>
      <c r="BS9" s="2240"/>
      <c r="BT9" s="2240"/>
      <c r="BU9" s="2240"/>
      <c r="BV9" s="2240"/>
      <c r="BW9" s="2240"/>
      <c r="BX9" s="2240"/>
      <c r="BY9" s="2240"/>
      <c r="BZ9" s="2240"/>
      <c r="CA9" s="2240"/>
      <c r="CB9" s="2240"/>
      <c r="CC9" s="2240"/>
      <c r="CD9" s="2240"/>
      <c r="CE9" s="2240"/>
      <c r="CF9" s="2240"/>
      <c r="CG9" s="2240"/>
      <c r="CH9" s="2240"/>
      <c r="CI9" s="2240"/>
      <c r="CJ9" s="2240"/>
      <c r="CK9" s="2240"/>
      <c r="CL9" s="2240"/>
      <c r="CM9" s="2240"/>
      <c r="CN9" s="2240"/>
      <c r="CO9" s="2240"/>
    </row>
    <row r="10" spans="1:93" ht="23.1" customHeight="1">
      <c r="A10" s="15"/>
      <c r="B10" s="2393" t="s">
        <v>122</v>
      </c>
      <c r="C10" s="1264"/>
      <c r="D10" s="1264"/>
      <c r="E10" s="1264"/>
      <c r="F10" s="1264"/>
      <c r="G10" s="1264"/>
      <c r="H10" s="1264"/>
      <c r="I10" s="1264"/>
      <c r="J10" s="1264"/>
      <c r="K10" s="1264"/>
      <c r="L10" s="1222" t="s">
        <v>733</v>
      </c>
      <c r="M10" s="1222"/>
      <c r="N10" s="1222"/>
      <c r="O10" s="1222"/>
      <c r="P10" s="1222"/>
      <c r="Q10" s="1222"/>
      <c r="R10" s="1222"/>
      <c r="S10" s="1222" t="s">
        <v>1195</v>
      </c>
      <c r="T10" s="1222"/>
      <c r="U10" s="1222"/>
      <c r="V10" s="2394" t="s">
        <v>1196</v>
      </c>
      <c r="W10" s="2395"/>
      <c r="X10" s="2395"/>
      <c r="Y10" s="2395"/>
      <c r="Z10" s="2395"/>
      <c r="AA10" s="2395"/>
      <c r="AB10" s="2395"/>
      <c r="AC10" s="2395"/>
      <c r="AD10" s="2396"/>
      <c r="AE10" s="2397"/>
      <c r="AF10" s="2397"/>
      <c r="AG10" s="2397"/>
      <c r="AH10" s="2397"/>
      <c r="AI10" s="2397"/>
      <c r="AJ10" s="2397"/>
      <c r="AK10" s="2397"/>
      <c r="AL10" s="2397"/>
      <c r="AM10" s="2398"/>
      <c r="AN10" s="2399" t="s">
        <v>475</v>
      </c>
      <c r="AO10" s="2400"/>
      <c r="AP10" s="2400"/>
      <c r="AQ10" s="2400"/>
      <c r="AR10" s="2401" t="s">
        <v>1205</v>
      </c>
      <c r="AS10" s="2401"/>
      <c r="AT10" s="2401"/>
      <c r="AU10" s="2401"/>
      <c r="AV10" s="279"/>
      <c r="AW10" s="12"/>
      <c r="AX10" s="2240"/>
      <c r="AY10" s="2240"/>
      <c r="AZ10" s="2240"/>
      <c r="BA10" s="2240"/>
      <c r="BB10" s="2240"/>
      <c r="BC10" s="2240"/>
      <c r="BD10" s="2240"/>
      <c r="BE10" s="2240"/>
      <c r="BF10" s="2240"/>
      <c r="BG10" s="2240"/>
      <c r="BH10" s="2240"/>
      <c r="BI10" s="2240"/>
      <c r="BJ10" s="2240"/>
      <c r="BK10" s="2240"/>
      <c r="BL10" s="2240"/>
      <c r="BM10" s="2240"/>
      <c r="BN10" s="2240"/>
      <c r="BO10" s="2240"/>
      <c r="BP10" s="2240"/>
      <c r="BQ10" s="2240"/>
      <c r="BR10" s="2240"/>
      <c r="BS10" s="2240"/>
      <c r="BT10" s="2240"/>
      <c r="BU10" s="2240"/>
      <c r="BV10" s="2240"/>
      <c r="BW10" s="2240"/>
      <c r="BX10" s="2240"/>
      <c r="BY10" s="2240"/>
      <c r="BZ10" s="2240"/>
      <c r="CA10" s="2240"/>
      <c r="CB10" s="2240"/>
      <c r="CC10" s="2240"/>
      <c r="CD10" s="2240"/>
      <c r="CE10" s="2240"/>
      <c r="CF10" s="2240"/>
      <c r="CG10" s="2240"/>
      <c r="CH10" s="2240"/>
      <c r="CI10" s="2240"/>
      <c r="CJ10" s="2240"/>
      <c r="CK10" s="2240"/>
      <c r="CL10" s="2240"/>
      <c r="CM10" s="2240"/>
      <c r="CN10" s="2240"/>
      <c r="CO10" s="2240"/>
    </row>
    <row r="11" spans="1:93" ht="23.1" customHeight="1">
      <c r="A11" s="15"/>
      <c r="B11" s="2393" t="s">
        <v>476</v>
      </c>
      <c r="C11" s="1264"/>
      <c r="D11" s="1264"/>
      <c r="E11" s="1264"/>
      <c r="F11" s="1264"/>
      <c r="G11" s="1264"/>
      <c r="H11" s="1264"/>
      <c r="I11" s="1264"/>
      <c r="J11" s="1264"/>
      <c r="K11" s="1264"/>
      <c r="L11" s="2402" t="s">
        <v>781</v>
      </c>
      <c r="M11" s="2403"/>
      <c r="N11" s="2403"/>
      <c r="O11" s="2403"/>
      <c r="P11" s="2403"/>
      <c r="Q11" s="2403"/>
      <c r="R11" s="2403"/>
      <c r="S11" s="2403"/>
      <c r="T11" s="2403"/>
      <c r="U11" s="2403"/>
      <c r="V11" s="2403"/>
      <c r="W11" s="2403"/>
      <c r="X11" s="2403"/>
      <c r="Y11" s="2403"/>
      <c r="Z11" s="2403"/>
      <c r="AA11" s="2403"/>
      <c r="AB11" s="2403"/>
      <c r="AC11" s="2403"/>
      <c r="AD11" s="2403"/>
      <c r="AE11" s="2403"/>
      <c r="AF11" s="2403"/>
      <c r="AG11" s="2403"/>
      <c r="AH11" s="2403"/>
      <c r="AI11" s="2403"/>
      <c r="AJ11" s="2403"/>
      <c r="AK11" s="2403"/>
      <c r="AL11" s="2403"/>
      <c r="AM11" s="2403"/>
      <c r="AN11" s="2403"/>
      <c r="AO11" s="2403"/>
      <c r="AP11" s="2403"/>
      <c r="AQ11" s="2403"/>
      <c r="AR11" s="2403"/>
      <c r="AS11" s="2403"/>
      <c r="AT11" s="2403"/>
      <c r="AU11" s="2403"/>
      <c r="AV11" s="2404"/>
      <c r="AW11" s="12"/>
      <c r="AX11" s="2240"/>
      <c r="AY11" s="2240"/>
      <c r="AZ11" s="2240"/>
      <c r="BA11" s="2240"/>
      <c r="BB11" s="2240"/>
      <c r="BC11" s="2240"/>
      <c r="BD11" s="2240"/>
      <c r="BE11" s="2240"/>
      <c r="BF11" s="2240"/>
      <c r="BG11" s="2240"/>
      <c r="BH11" s="2240"/>
      <c r="BI11" s="2240"/>
      <c r="BJ11" s="2240"/>
      <c r="BK11" s="2240"/>
      <c r="BL11" s="2240"/>
      <c r="BM11" s="2240"/>
      <c r="BN11" s="2240"/>
      <c r="BO11" s="2240"/>
      <c r="BP11" s="2240"/>
      <c r="BQ11" s="2240"/>
      <c r="BR11" s="2240"/>
      <c r="BS11" s="2240"/>
      <c r="BT11" s="2240"/>
      <c r="BU11" s="2240"/>
      <c r="BV11" s="2240"/>
      <c r="BW11" s="2240"/>
      <c r="BX11" s="2240"/>
      <c r="BY11" s="2240"/>
      <c r="BZ11" s="2240"/>
      <c r="CA11" s="2240"/>
      <c r="CB11" s="2240"/>
      <c r="CC11" s="2240"/>
      <c r="CD11" s="2240"/>
      <c r="CE11" s="2240"/>
      <c r="CF11" s="2240"/>
      <c r="CG11" s="2240"/>
      <c r="CH11" s="2240"/>
      <c r="CI11" s="2240"/>
      <c r="CJ11" s="2240"/>
      <c r="CK11" s="2240"/>
      <c r="CL11" s="2240"/>
      <c r="CM11" s="2240"/>
      <c r="CN11" s="2240"/>
      <c r="CO11" s="2240"/>
    </row>
    <row r="12" spans="1:93" ht="23.1" customHeight="1">
      <c r="A12" s="15"/>
      <c r="B12" s="2393" t="s">
        <v>124</v>
      </c>
      <c r="C12" s="1264"/>
      <c r="D12" s="1264"/>
      <c r="E12" s="1264"/>
      <c r="F12" s="1264"/>
      <c r="G12" s="1264"/>
      <c r="H12" s="1264"/>
      <c r="I12" s="1264"/>
      <c r="J12" s="1264"/>
      <c r="K12" s="1264"/>
      <c r="L12" s="2374"/>
      <c r="M12" s="2375"/>
      <c r="N12" s="2375"/>
      <c r="O12" s="2375"/>
      <c r="P12" s="2375"/>
      <c r="Q12" s="2375"/>
      <c r="R12" s="2375"/>
      <c r="S12" s="2375"/>
      <c r="T12" s="2375"/>
      <c r="U12" s="2375"/>
      <c r="V12" s="2375"/>
      <c r="W12" s="2375"/>
      <c r="X12" s="2375"/>
      <c r="Y12" s="2375"/>
      <c r="Z12" s="277" t="s">
        <v>125</v>
      </c>
      <c r="AA12" s="2375"/>
      <c r="AB12" s="2375"/>
      <c r="AC12" s="2375"/>
      <c r="AD12" s="2375"/>
      <c r="AE12" s="2375"/>
      <c r="AF12" s="2375"/>
      <c r="AG12" s="2375"/>
      <c r="AH12" s="2375"/>
      <c r="AI12" s="2375"/>
      <c r="AJ12" s="2375"/>
      <c r="AK12" s="2375"/>
      <c r="AL12" s="2375"/>
      <c r="AM12" s="2375"/>
      <c r="AN12" s="277" t="s">
        <v>52</v>
      </c>
      <c r="AO12" s="2376">
        <f>IF(COUNT(L12,AA12)=2,AA12-L12,0)</f>
        <v>0</v>
      </c>
      <c r="AP12" s="2376"/>
      <c r="AQ12" s="348" t="s">
        <v>86</v>
      </c>
      <c r="AR12" s="2377">
        <f>IF(COUNT(L12,AA12)=2,AA12-L12,0)+1</f>
        <v>1</v>
      </c>
      <c r="AS12" s="2377"/>
      <c r="AT12" s="2378" t="s">
        <v>68</v>
      </c>
      <c r="AU12" s="2378"/>
      <c r="AV12" s="2379"/>
      <c r="AW12" s="12"/>
      <c r="AX12" s="2240"/>
      <c r="AY12" s="2240"/>
      <c r="AZ12" s="2240"/>
      <c r="BA12" s="2240"/>
      <c r="BB12" s="2240"/>
      <c r="BC12" s="2240"/>
      <c r="BD12" s="2240"/>
      <c r="BE12" s="2240"/>
      <c r="BF12" s="2240"/>
      <c r="BG12" s="2240"/>
      <c r="BH12" s="2240"/>
      <c r="BI12" s="2240"/>
      <c r="BJ12" s="2240"/>
      <c r="BK12" s="2240"/>
      <c r="BL12" s="2240"/>
      <c r="BM12" s="2240"/>
      <c r="BN12" s="2240"/>
      <c r="BO12" s="2240"/>
      <c r="BP12" s="2240"/>
      <c r="BQ12" s="2240"/>
      <c r="BR12" s="2240"/>
      <c r="BS12" s="2240"/>
      <c r="BT12" s="2240"/>
      <c r="BU12" s="2240"/>
      <c r="BV12" s="2240"/>
      <c r="BW12" s="2240"/>
      <c r="BX12" s="2240"/>
      <c r="BY12" s="2240"/>
      <c r="BZ12" s="2240"/>
      <c r="CA12" s="2240"/>
      <c r="CB12" s="2240"/>
      <c r="CC12" s="2240"/>
      <c r="CD12" s="2240"/>
      <c r="CE12" s="2240"/>
      <c r="CF12" s="2240"/>
      <c r="CG12" s="2240"/>
      <c r="CH12" s="2240"/>
      <c r="CI12" s="2240"/>
      <c r="CJ12" s="2240"/>
      <c r="CK12" s="2240"/>
      <c r="CL12" s="2240"/>
      <c r="CM12" s="2240"/>
      <c r="CN12" s="2240"/>
      <c r="CO12" s="2240"/>
    </row>
    <row r="13" spans="1:93" ht="23.1" customHeight="1">
      <c r="A13" s="15"/>
      <c r="B13" s="2393" t="s">
        <v>145</v>
      </c>
      <c r="C13" s="1264"/>
      <c r="D13" s="1264"/>
      <c r="E13" s="1264"/>
      <c r="F13" s="1264"/>
      <c r="G13" s="1264"/>
      <c r="H13" s="1264"/>
      <c r="I13" s="1264"/>
      <c r="J13" s="1264"/>
      <c r="K13" s="1264"/>
      <c r="L13" s="2374"/>
      <c r="M13" s="2375"/>
      <c r="N13" s="2375"/>
      <c r="O13" s="2375"/>
      <c r="P13" s="2375"/>
      <c r="Q13" s="2375"/>
      <c r="R13" s="2375"/>
      <c r="S13" s="2375"/>
      <c r="T13" s="2375"/>
      <c r="U13" s="2375"/>
      <c r="V13" s="2375"/>
      <c r="W13" s="2375"/>
      <c r="X13" s="2375"/>
      <c r="Y13" s="2375"/>
      <c r="Z13" s="277" t="s">
        <v>125</v>
      </c>
      <c r="AA13" s="2375"/>
      <c r="AB13" s="2375"/>
      <c r="AC13" s="2375"/>
      <c r="AD13" s="2375"/>
      <c r="AE13" s="2375"/>
      <c r="AF13" s="2375"/>
      <c r="AG13" s="2375"/>
      <c r="AH13" s="2375"/>
      <c r="AI13" s="2375"/>
      <c r="AJ13" s="2375"/>
      <c r="AK13" s="2375"/>
      <c r="AL13" s="2375"/>
      <c r="AM13" s="2375"/>
      <c r="AN13" s="277" t="s">
        <v>52</v>
      </c>
      <c r="AO13" s="2376">
        <f>IF(COUNT(L13,AA13)=2,AA13-L13,0)</f>
        <v>0</v>
      </c>
      <c r="AP13" s="2376"/>
      <c r="AQ13" s="278" t="s">
        <v>86</v>
      </c>
      <c r="AR13" s="2377">
        <f>IF(COUNT(L13,AA13)=2,AA13-L13,0)+1</f>
        <v>1</v>
      </c>
      <c r="AS13" s="2377"/>
      <c r="AT13" s="2378" t="s">
        <v>68</v>
      </c>
      <c r="AU13" s="2378"/>
      <c r="AV13" s="2379"/>
      <c r="AW13" s="12"/>
      <c r="AX13" s="2240"/>
      <c r="AY13" s="2240"/>
      <c r="AZ13" s="2240"/>
      <c r="BA13" s="2240"/>
      <c r="BB13" s="2240"/>
      <c r="BC13" s="2240"/>
      <c r="BD13" s="2240"/>
      <c r="BE13" s="2240"/>
      <c r="BF13" s="2240"/>
      <c r="BG13" s="2240"/>
      <c r="BH13" s="2240"/>
      <c r="BI13" s="2240"/>
      <c r="BJ13" s="2240"/>
      <c r="BK13" s="2240"/>
      <c r="BL13" s="2240"/>
      <c r="BM13" s="2240"/>
      <c r="BN13" s="2240"/>
      <c r="BO13" s="2240"/>
      <c r="BP13" s="2240"/>
      <c r="BQ13" s="2240"/>
      <c r="BR13" s="2240"/>
      <c r="BS13" s="2240"/>
      <c r="BT13" s="2240"/>
      <c r="BU13" s="2240"/>
      <c r="BV13" s="2240"/>
      <c r="BW13" s="2240"/>
      <c r="BX13" s="2240"/>
      <c r="BY13" s="2240"/>
      <c r="BZ13" s="2240"/>
      <c r="CA13" s="2240"/>
      <c r="CB13" s="2240"/>
      <c r="CC13" s="2240"/>
      <c r="CD13" s="2240"/>
      <c r="CE13" s="2240"/>
      <c r="CF13" s="2240"/>
      <c r="CG13" s="2240"/>
      <c r="CH13" s="2240"/>
      <c r="CI13" s="2240"/>
      <c r="CJ13" s="2240"/>
      <c r="CK13" s="2240"/>
      <c r="CL13" s="2240"/>
      <c r="CM13" s="2240"/>
      <c r="CN13" s="2240"/>
      <c r="CO13" s="2240"/>
    </row>
    <row r="14" spans="1:93" s="30" customFormat="1" ht="23.1" customHeight="1">
      <c r="A14" s="15"/>
      <c r="B14" s="2212" t="s">
        <v>702</v>
      </c>
      <c r="C14" s="2213"/>
      <c r="D14" s="2213"/>
      <c r="E14" s="2213"/>
      <c r="F14" s="2213"/>
      <c r="G14" s="2213"/>
      <c r="H14" s="2213"/>
      <c r="I14" s="2213"/>
      <c r="J14" s="2213"/>
      <c r="K14" s="2380"/>
      <c r="L14" s="2383"/>
      <c r="M14" s="2384"/>
      <c r="N14" s="2384"/>
      <c r="O14" s="2384"/>
      <c r="P14" s="2384"/>
      <c r="Q14" s="2384"/>
      <c r="R14" s="2384"/>
      <c r="S14" s="2384"/>
      <c r="T14" s="2384"/>
      <c r="U14" s="2384"/>
      <c r="V14" s="2384"/>
      <c r="W14" s="2384"/>
      <c r="X14" s="2384"/>
      <c r="Y14" s="2384"/>
      <c r="Z14" s="2384"/>
      <c r="AA14" s="2384"/>
      <c r="AB14" s="2384"/>
      <c r="AC14" s="2384"/>
      <c r="AD14" s="2384"/>
      <c r="AE14" s="2384"/>
      <c r="AF14" s="2384"/>
      <c r="AG14" s="2384"/>
      <c r="AH14" s="2384"/>
      <c r="AI14" s="2384"/>
      <c r="AJ14" s="2384"/>
      <c r="AK14" s="2384"/>
      <c r="AL14" s="2384"/>
      <c r="AM14" s="2384"/>
      <c r="AN14" s="2384"/>
      <c r="AO14" s="2384"/>
      <c r="AP14" s="2384"/>
      <c r="AQ14" s="2384"/>
      <c r="AR14" s="2384"/>
      <c r="AS14" s="2384"/>
      <c r="AT14" s="2384"/>
      <c r="AU14" s="2384"/>
      <c r="AV14" s="2385"/>
      <c r="AX14" s="2240"/>
      <c r="AY14" s="2240"/>
      <c r="AZ14" s="2240"/>
      <c r="BA14" s="2240"/>
      <c r="BB14" s="2240"/>
      <c r="BC14" s="2240"/>
      <c r="BD14" s="2240"/>
      <c r="BE14" s="2240"/>
      <c r="BF14" s="2240"/>
      <c r="BG14" s="2240"/>
      <c r="BH14" s="2240"/>
      <c r="BI14" s="2240"/>
      <c r="BJ14" s="2240"/>
      <c r="BK14" s="2240"/>
      <c r="BL14" s="2240"/>
      <c r="BM14" s="2240"/>
      <c r="BN14" s="2240"/>
      <c r="BO14" s="2240"/>
      <c r="BP14" s="2240"/>
      <c r="BQ14" s="2240"/>
      <c r="BR14" s="2240"/>
      <c r="BS14" s="2240"/>
      <c r="BT14" s="2240"/>
      <c r="BU14" s="2240"/>
      <c r="BV14" s="2240"/>
      <c r="BW14" s="2240"/>
      <c r="BX14" s="2240"/>
      <c r="BY14" s="2240"/>
      <c r="BZ14" s="2240"/>
      <c r="CA14" s="2240"/>
      <c r="CB14" s="2240"/>
      <c r="CC14" s="2240"/>
      <c r="CD14" s="2240"/>
      <c r="CE14" s="2240"/>
      <c r="CF14" s="2240"/>
      <c r="CG14" s="2240"/>
      <c r="CH14" s="2240"/>
      <c r="CI14" s="2240"/>
      <c r="CJ14" s="2240"/>
      <c r="CK14" s="2240"/>
      <c r="CL14" s="2240"/>
      <c r="CM14" s="2240"/>
      <c r="CN14" s="2240"/>
      <c r="CO14" s="2240"/>
    </row>
    <row r="15" spans="1:93" ht="23.1" customHeight="1">
      <c r="A15" s="30"/>
      <c r="B15" s="2381"/>
      <c r="C15" s="2382"/>
      <c r="D15" s="2382"/>
      <c r="E15" s="2382"/>
      <c r="F15" s="2382"/>
      <c r="G15" s="2382"/>
      <c r="H15" s="2382"/>
      <c r="I15" s="2382"/>
      <c r="J15" s="2382"/>
      <c r="K15" s="2328"/>
      <c r="L15" s="2386"/>
      <c r="M15" s="2387"/>
      <c r="N15" s="2387"/>
      <c r="O15" s="2387"/>
      <c r="P15" s="2387"/>
      <c r="Q15" s="2387"/>
      <c r="R15" s="2387"/>
      <c r="S15" s="2387"/>
      <c r="T15" s="2387"/>
      <c r="U15" s="2387"/>
      <c r="V15" s="2387"/>
      <c r="W15" s="2387"/>
      <c r="X15" s="2387"/>
      <c r="Y15" s="2387"/>
      <c r="Z15" s="2387"/>
      <c r="AA15" s="2387"/>
      <c r="AB15" s="2387"/>
      <c r="AC15" s="2387"/>
      <c r="AD15" s="2387"/>
      <c r="AE15" s="2387"/>
      <c r="AF15" s="2387"/>
      <c r="AG15" s="2387"/>
      <c r="AH15" s="2387"/>
      <c r="AI15" s="2387"/>
      <c r="AJ15" s="2387"/>
      <c r="AK15" s="2387"/>
      <c r="AL15" s="2387"/>
      <c r="AM15" s="2387"/>
      <c r="AN15" s="2387"/>
      <c r="AO15" s="2387"/>
      <c r="AP15" s="2387"/>
      <c r="AQ15" s="2387"/>
      <c r="AR15" s="2387"/>
      <c r="AS15" s="2387"/>
      <c r="AT15" s="2387"/>
      <c r="AU15" s="2387"/>
      <c r="AV15" s="2388"/>
      <c r="AW15" s="12"/>
      <c r="AX15" s="2240"/>
      <c r="AY15" s="2240"/>
      <c r="AZ15" s="2240"/>
      <c r="BA15" s="2240"/>
      <c r="BB15" s="2240"/>
      <c r="BC15" s="2240"/>
      <c r="BD15" s="2240"/>
      <c r="BE15" s="2240"/>
      <c r="BF15" s="2240"/>
      <c r="BG15" s="2240"/>
      <c r="BH15" s="2240"/>
      <c r="BI15" s="2240"/>
      <c r="BJ15" s="2240"/>
      <c r="BK15" s="2240"/>
      <c r="BL15" s="2240"/>
      <c r="BM15" s="2240"/>
      <c r="BN15" s="2240"/>
      <c r="BO15" s="2240"/>
      <c r="BP15" s="2240"/>
      <c r="BQ15" s="2240"/>
      <c r="BR15" s="2240"/>
      <c r="BS15" s="2240"/>
      <c r="BT15" s="2240"/>
      <c r="BU15" s="2240"/>
      <c r="BV15" s="2240"/>
      <c r="BW15" s="2240"/>
      <c r="BX15" s="2240"/>
      <c r="BY15" s="2240"/>
      <c r="BZ15" s="2240"/>
      <c r="CA15" s="2240"/>
      <c r="CB15" s="2240"/>
      <c r="CC15" s="2240"/>
      <c r="CD15" s="2240"/>
      <c r="CE15" s="2240"/>
      <c r="CF15" s="2240"/>
      <c r="CG15" s="2240"/>
      <c r="CH15" s="2240"/>
      <c r="CI15" s="2240"/>
      <c r="CJ15" s="2240"/>
      <c r="CK15" s="2240"/>
      <c r="CL15" s="2240"/>
      <c r="CM15" s="2240"/>
      <c r="CN15" s="2240"/>
      <c r="CO15" s="2240"/>
    </row>
    <row r="16" spans="1:93" ht="24.95" customHeight="1">
      <c r="A16" s="15"/>
      <c r="B16" s="83"/>
      <c r="C16" s="83"/>
      <c r="D16" s="83"/>
      <c r="E16" s="83"/>
      <c r="F16" s="83"/>
      <c r="G16" s="83"/>
      <c r="H16" s="83"/>
      <c r="I16" s="83"/>
      <c r="J16" s="83"/>
      <c r="K16" s="83"/>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12"/>
      <c r="AX16" s="2240"/>
      <c r="AY16" s="2240"/>
      <c r="AZ16" s="2240"/>
      <c r="BA16" s="2240"/>
      <c r="BB16" s="2240"/>
      <c r="BC16" s="2240"/>
      <c r="BD16" s="2240"/>
      <c r="BE16" s="2240"/>
      <c r="BF16" s="2240"/>
      <c r="BG16" s="2240"/>
      <c r="BH16" s="2240"/>
      <c r="BI16" s="2240"/>
      <c r="BJ16" s="2240"/>
      <c r="BK16" s="2240"/>
      <c r="BL16" s="2240"/>
      <c r="BM16" s="2240"/>
      <c r="BN16" s="2240"/>
      <c r="BO16" s="2240"/>
      <c r="BP16" s="2240"/>
      <c r="BQ16" s="2240"/>
      <c r="BR16" s="2240"/>
      <c r="BS16" s="2240"/>
      <c r="BT16" s="2240"/>
      <c r="BU16" s="2240"/>
      <c r="BV16" s="2240"/>
      <c r="BW16" s="2240"/>
      <c r="BX16" s="2240"/>
      <c r="BY16" s="2240"/>
      <c r="BZ16" s="2240"/>
      <c r="CA16" s="2240"/>
      <c r="CB16" s="2240"/>
      <c r="CC16" s="2240"/>
      <c r="CD16" s="2240"/>
      <c r="CE16" s="2240"/>
      <c r="CF16" s="2240"/>
      <c r="CG16" s="2240"/>
      <c r="CH16" s="2240"/>
      <c r="CI16" s="2240"/>
      <c r="CJ16" s="2240"/>
      <c r="CK16" s="2240"/>
      <c r="CL16" s="2240"/>
      <c r="CM16" s="2240"/>
      <c r="CN16" s="2240"/>
      <c r="CO16" s="2240"/>
    </row>
    <row r="17" spans="1:93" ht="23.1" customHeight="1">
      <c r="A17" s="2223" t="s">
        <v>146</v>
      </c>
      <c r="B17" s="2081"/>
      <c r="C17" s="2081"/>
      <c r="D17" s="2081"/>
      <c r="E17" s="2081"/>
      <c r="F17" s="2224"/>
      <c r="G17" s="2352"/>
      <c r="H17" s="2353"/>
      <c r="I17" s="2353"/>
      <c r="J17" s="2353"/>
      <c r="K17" s="2353"/>
      <c r="L17" s="2353"/>
      <c r="M17" s="2353"/>
      <c r="N17" s="2353"/>
      <c r="O17" s="2353"/>
      <c r="P17" s="2353"/>
      <c r="Q17" s="2353"/>
      <c r="R17" s="2353"/>
      <c r="S17" s="2353"/>
      <c r="T17" s="2353"/>
      <c r="U17" s="2353"/>
      <c r="V17" s="2353"/>
      <c r="W17" s="2353"/>
      <c r="X17" s="74"/>
      <c r="Y17" s="74"/>
      <c r="Z17" s="74"/>
      <c r="AA17" s="74"/>
      <c r="AB17" s="74"/>
      <c r="AC17" s="74"/>
      <c r="AD17" s="2225" t="s">
        <v>503</v>
      </c>
      <c r="AE17" s="2226"/>
      <c r="AF17" s="2226"/>
      <c r="AG17" s="2226"/>
      <c r="AH17" s="2226"/>
      <c r="AI17" s="2226"/>
      <c r="AJ17" s="2226" t="s">
        <v>502</v>
      </c>
      <c r="AK17" s="2226"/>
      <c r="AL17" s="2226"/>
      <c r="AM17" s="2226"/>
      <c r="AN17" s="2226"/>
      <c r="AO17" s="2226"/>
      <c r="AP17" s="2354" t="s">
        <v>504</v>
      </c>
      <c r="AQ17" s="2355"/>
      <c r="AR17" s="2355"/>
      <c r="AS17" s="2355"/>
      <c r="AT17" s="2355"/>
      <c r="AU17" s="2355"/>
      <c r="AV17" s="2356"/>
      <c r="AW17" s="12"/>
      <c r="AX17" s="2240"/>
      <c r="AY17" s="2240"/>
      <c r="AZ17" s="2240"/>
      <c r="BA17" s="2240"/>
      <c r="BB17" s="2240"/>
      <c r="BC17" s="2240"/>
      <c r="BD17" s="2240"/>
      <c r="BE17" s="2240"/>
      <c r="BF17" s="2240"/>
      <c r="BG17" s="2240"/>
      <c r="BH17" s="2240"/>
      <c r="BI17" s="2240"/>
      <c r="BJ17" s="2240"/>
      <c r="BK17" s="2240"/>
      <c r="BL17" s="2240"/>
      <c r="BM17" s="2240"/>
      <c r="BN17" s="2240"/>
      <c r="BO17" s="2240"/>
      <c r="BP17" s="2240"/>
      <c r="BQ17" s="2240"/>
      <c r="BR17" s="2240"/>
      <c r="BS17" s="2240"/>
      <c r="BT17" s="2240"/>
      <c r="BU17" s="2240"/>
      <c r="BV17" s="2240"/>
      <c r="BW17" s="2240"/>
      <c r="BX17" s="2240"/>
      <c r="BY17" s="2240"/>
      <c r="BZ17" s="2240"/>
      <c r="CA17" s="2240"/>
      <c r="CB17" s="2240"/>
      <c r="CC17" s="2240"/>
      <c r="CD17" s="2240"/>
      <c r="CE17" s="2240"/>
      <c r="CF17" s="2240"/>
      <c r="CG17" s="2240"/>
      <c r="CH17" s="2240"/>
      <c r="CI17" s="2240"/>
      <c r="CJ17" s="2240"/>
      <c r="CK17" s="2240"/>
      <c r="CL17" s="2240"/>
      <c r="CM17" s="2240"/>
      <c r="CN17" s="2240"/>
      <c r="CO17" s="2240"/>
    </row>
    <row r="18" spans="1:93" ht="23.1" customHeight="1">
      <c r="A18" s="15"/>
      <c r="B18" s="2345" t="s">
        <v>147</v>
      </c>
      <c r="C18" s="2346"/>
      <c r="D18" s="2346"/>
      <c r="E18" s="2346"/>
      <c r="F18" s="2346"/>
      <c r="G18" s="2263" t="s">
        <v>780</v>
      </c>
      <c r="H18" s="2264"/>
      <c r="I18" s="2264"/>
      <c r="J18" s="2265"/>
      <c r="K18" s="2269"/>
      <c r="L18" s="2302" t="s">
        <v>148</v>
      </c>
      <c r="M18" s="2274" t="s">
        <v>473</v>
      </c>
      <c r="N18" s="2275"/>
      <c r="O18" s="2322">
        <f>IF(OR($G$18="교수"),50,IF(OR($G$18="조교수"),40,40))</f>
        <v>50</v>
      </c>
      <c r="P18" s="2322"/>
      <c r="Q18" s="72" t="s">
        <v>149</v>
      </c>
      <c r="R18" s="79" t="s">
        <v>474</v>
      </c>
      <c r="S18" s="79"/>
      <c r="T18" s="2334"/>
      <c r="U18" s="2334"/>
      <c r="V18" s="2334"/>
      <c r="W18" s="2334"/>
      <c r="X18" s="79" t="s">
        <v>55</v>
      </c>
      <c r="Y18" s="72" t="s">
        <v>149</v>
      </c>
      <c r="Z18" s="2323">
        <f>AR13</f>
        <v>1</v>
      </c>
      <c r="AA18" s="2323"/>
      <c r="AB18" s="72" t="s">
        <v>30</v>
      </c>
      <c r="AC18" s="50" t="s">
        <v>116</v>
      </c>
      <c r="AD18" s="2365">
        <f>$K$18*O18*$T$18*Z18</f>
        <v>0</v>
      </c>
      <c r="AE18" s="2366"/>
      <c r="AF18" s="2366"/>
      <c r="AG18" s="2366"/>
      <c r="AH18" s="2366"/>
      <c r="AI18" s="2366"/>
      <c r="AJ18" s="2366">
        <f>ROUNDDOWN(AD18,0)</f>
        <v>0</v>
      </c>
      <c r="AK18" s="2366"/>
      <c r="AL18" s="2366"/>
      <c r="AM18" s="2366"/>
      <c r="AN18" s="2366"/>
      <c r="AO18" s="2366"/>
      <c r="AP18" s="2350"/>
      <c r="AQ18" s="2350"/>
      <c r="AR18" s="2350"/>
      <c r="AS18" s="2350"/>
      <c r="AT18" s="2350"/>
      <c r="AU18" s="2350"/>
      <c r="AV18" s="2351"/>
      <c r="AW18" s="12"/>
      <c r="AX18" s="2240"/>
      <c r="AY18" s="2240"/>
      <c r="AZ18" s="2240"/>
      <c r="BA18" s="2240"/>
      <c r="BB18" s="2240"/>
      <c r="BC18" s="2240"/>
      <c r="BD18" s="2240"/>
      <c r="BE18" s="2240"/>
      <c r="BF18" s="2240"/>
      <c r="BG18" s="2240"/>
      <c r="BH18" s="2240"/>
      <c r="BI18" s="2240"/>
      <c r="BJ18" s="2240"/>
      <c r="BK18" s="2240"/>
      <c r="BL18" s="2240"/>
      <c r="BM18" s="2240"/>
      <c r="BN18" s="2240"/>
      <c r="BO18" s="2240"/>
      <c r="BP18" s="2240"/>
      <c r="BQ18" s="2240"/>
      <c r="BR18" s="2240"/>
      <c r="BS18" s="2240"/>
      <c r="BT18" s="2240"/>
      <c r="BU18" s="2240"/>
      <c r="BV18" s="2240"/>
      <c r="BW18" s="2240"/>
      <c r="BX18" s="2240"/>
      <c r="BY18" s="2240"/>
      <c r="BZ18" s="2240"/>
      <c r="CA18" s="2240"/>
      <c r="CB18" s="2240"/>
      <c r="CC18" s="2240"/>
      <c r="CD18" s="2240"/>
      <c r="CE18" s="2240"/>
      <c r="CF18" s="2240"/>
      <c r="CG18" s="2240"/>
      <c r="CH18" s="2240"/>
      <c r="CI18" s="2240"/>
      <c r="CJ18" s="2240"/>
      <c r="CK18" s="2240"/>
      <c r="CL18" s="2240"/>
      <c r="CM18" s="2240"/>
      <c r="CN18" s="2240"/>
      <c r="CO18" s="2240"/>
    </row>
    <row r="19" spans="1:93" ht="23.1" customHeight="1">
      <c r="A19" s="15"/>
      <c r="B19" s="2347" t="s">
        <v>126</v>
      </c>
      <c r="C19" s="2348"/>
      <c r="D19" s="2348"/>
      <c r="E19" s="2348"/>
      <c r="F19" s="2348"/>
      <c r="G19" s="2266"/>
      <c r="H19" s="2267"/>
      <c r="I19" s="2267"/>
      <c r="J19" s="2268"/>
      <c r="K19" s="2270"/>
      <c r="L19" s="2303"/>
      <c r="M19" s="2276"/>
      <c r="N19" s="2277"/>
      <c r="O19" s="2279">
        <f>IF($AR$10="실비상한",IF(AND(G$18="교수"),IF($S$10="가",230,IF($S$10="나",190,IF($S$10="다",150,110))),IF(AND(G18="조교수"),IF($S$10="가",200,IF($S$10="나",170,IF($S$10="다",120,100))),IF($S$10="가",160,IF($S$10="나",140,IF($S$10="다",100,90))))),IF($AR$10="할인정액",IF(AND(G18="교수"),IF($S$10="가",184,IF($S$10="나",152,IF($S$10="다",120,88))),IF(AND(G18="조교수"),IF($S$10="가",160,IF($S$10="나",136,IF($S$10="다",96,80))),IF($S$10="가",128,IF($S$10="나",112,IF($S$10="다",80,72)))))))</f>
        <v>230</v>
      </c>
      <c r="P19" s="2279"/>
      <c r="Q19" s="80" t="s">
        <v>149</v>
      </c>
      <c r="R19" s="81" t="s">
        <v>474</v>
      </c>
      <c r="S19" s="81"/>
      <c r="T19" s="2335"/>
      <c r="U19" s="2335"/>
      <c r="V19" s="2335"/>
      <c r="W19" s="2335"/>
      <c r="X19" s="81" t="s">
        <v>55</v>
      </c>
      <c r="Y19" s="80" t="s">
        <v>149</v>
      </c>
      <c r="Z19" s="2280">
        <f>AO13</f>
        <v>0</v>
      </c>
      <c r="AA19" s="2280"/>
      <c r="AB19" s="80" t="s">
        <v>30</v>
      </c>
      <c r="AC19" s="32" t="s">
        <v>116</v>
      </c>
      <c r="AD19" s="2283">
        <f>$K$18*O19*$T$18*Z19</f>
        <v>0</v>
      </c>
      <c r="AE19" s="2284"/>
      <c r="AF19" s="2284"/>
      <c r="AG19" s="2284"/>
      <c r="AH19" s="2284"/>
      <c r="AI19" s="2284"/>
      <c r="AJ19" s="2284">
        <f>ROUNDDOWN(AD19,0)</f>
        <v>0</v>
      </c>
      <c r="AK19" s="2284"/>
      <c r="AL19" s="2284"/>
      <c r="AM19" s="2284"/>
      <c r="AN19" s="2284"/>
      <c r="AO19" s="2284"/>
      <c r="AP19" s="2357"/>
      <c r="AQ19" s="2357"/>
      <c r="AR19" s="2357"/>
      <c r="AS19" s="2357"/>
      <c r="AT19" s="2357"/>
      <c r="AU19" s="2357"/>
      <c r="AV19" s="2358"/>
      <c r="AW19" s="12"/>
      <c r="AX19" s="2240"/>
      <c r="AY19" s="2240"/>
      <c r="AZ19" s="2240"/>
      <c r="BA19" s="2240"/>
      <c r="BB19" s="2240"/>
      <c r="BC19" s="2240"/>
      <c r="BD19" s="2240"/>
      <c r="BE19" s="2240"/>
      <c r="BF19" s="2240"/>
      <c r="BG19" s="2240"/>
      <c r="BH19" s="2240"/>
      <c r="BI19" s="2240"/>
      <c r="BJ19" s="2240"/>
      <c r="BK19" s="2240"/>
      <c r="BL19" s="2240"/>
      <c r="BM19" s="2240"/>
      <c r="BN19" s="2240"/>
      <c r="BO19" s="2240"/>
      <c r="BP19" s="2240"/>
      <c r="BQ19" s="2240"/>
      <c r="BR19" s="2240"/>
      <c r="BS19" s="2240"/>
      <c r="BT19" s="2240"/>
      <c r="BU19" s="2240"/>
      <c r="BV19" s="2240"/>
      <c r="BW19" s="2240"/>
      <c r="BX19" s="2240"/>
      <c r="BY19" s="2240"/>
      <c r="BZ19" s="2240"/>
      <c r="CA19" s="2240"/>
      <c r="CB19" s="2240"/>
      <c r="CC19" s="2240"/>
      <c r="CD19" s="2240"/>
      <c r="CE19" s="2240"/>
      <c r="CF19" s="2240"/>
      <c r="CG19" s="2240"/>
      <c r="CH19" s="2240"/>
      <c r="CI19" s="2240"/>
      <c r="CJ19" s="2240"/>
      <c r="CK19" s="2240"/>
      <c r="CL19" s="2240"/>
      <c r="CM19" s="2240"/>
      <c r="CN19" s="2240"/>
      <c r="CO19" s="2240"/>
    </row>
    <row r="20" spans="1:93" ht="23.1" customHeight="1">
      <c r="A20" s="15"/>
      <c r="B20" s="2306" t="s">
        <v>56</v>
      </c>
      <c r="C20" s="2307"/>
      <c r="D20" s="2307"/>
      <c r="E20" s="2307"/>
      <c r="F20" s="2308"/>
      <c r="G20" s="2046" t="str">
        <f>IF(G18="교수","(제2호 나)",IF(G18="조교수","(제3호 가)", "(제3호 나)"))</f>
        <v>(제2호 나)</v>
      </c>
      <c r="H20" s="2047"/>
      <c r="I20" s="2047"/>
      <c r="J20" s="2048"/>
      <c r="K20" s="2270"/>
      <c r="L20" s="2303"/>
      <c r="M20" s="2276"/>
      <c r="N20" s="2277"/>
      <c r="O20" s="2349">
        <f>IF(OR($G$18="교수"),IF($S$10="가",140,IF($S$10="나",100,IF($S$10="다",80,70))),IF(OR($G$18="조교수"),IF($S$10="가",110,IF($S$10="나",90,IF($S$10="다",70,60))),IF($S$10="가",90,IF($S$10="나",70,IF($S$10="다",60,50)))))</f>
        <v>140</v>
      </c>
      <c r="P20" s="2349"/>
      <c r="Q20" s="80" t="s">
        <v>149</v>
      </c>
      <c r="R20" s="2287" t="s">
        <v>474</v>
      </c>
      <c r="S20" s="2287"/>
      <c r="T20" s="2335"/>
      <c r="U20" s="2335"/>
      <c r="V20" s="2335"/>
      <c r="W20" s="2335"/>
      <c r="X20" s="2287" t="s">
        <v>55</v>
      </c>
      <c r="Y20" s="80" t="s">
        <v>149</v>
      </c>
      <c r="Z20" s="2287">
        <f>AR13</f>
        <v>1</v>
      </c>
      <c r="AA20" s="2287"/>
      <c r="AB20" s="2281" t="s">
        <v>30</v>
      </c>
      <c r="AC20" s="2324" t="s">
        <v>116</v>
      </c>
      <c r="AD20" s="2283">
        <f>$K$18*O20*$T$18*Z20</f>
        <v>0</v>
      </c>
      <c r="AE20" s="2284"/>
      <c r="AF20" s="2284"/>
      <c r="AG20" s="2284"/>
      <c r="AH20" s="2284"/>
      <c r="AI20" s="2284"/>
      <c r="AJ20" s="2285">
        <f>ROUNDDOWN(AD20-(((AD20/Z20)/3)*AP21),0)</f>
        <v>0</v>
      </c>
      <c r="AK20" s="2285"/>
      <c r="AL20" s="2285"/>
      <c r="AM20" s="2285"/>
      <c r="AN20" s="2285"/>
      <c r="AO20" s="2285"/>
      <c r="AP20" s="2140" t="s">
        <v>616</v>
      </c>
      <c r="AQ20" s="2140"/>
      <c r="AR20" s="2140"/>
      <c r="AS20" s="2140"/>
      <c r="AT20" s="2140"/>
      <c r="AU20" s="2140"/>
      <c r="AV20" s="2286"/>
      <c r="AW20" s="12"/>
      <c r="AX20" s="2240"/>
      <c r="AY20" s="2240"/>
      <c r="AZ20" s="2240"/>
      <c r="BA20" s="2240"/>
      <c r="BB20" s="2240"/>
      <c r="BC20" s="2240"/>
      <c r="BD20" s="2240"/>
      <c r="BE20" s="2240"/>
      <c r="BF20" s="2240"/>
      <c r="BG20" s="2240"/>
      <c r="BH20" s="2240"/>
      <c r="BI20" s="2240"/>
      <c r="BJ20" s="2240"/>
      <c r="BK20" s="2240"/>
      <c r="BL20" s="2240"/>
      <c r="BM20" s="2240"/>
      <c r="BN20" s="2240"/>
      <c r="BO20" s="2240"/>
      <c r="BP20" s="2240"/>
      <c r="BQ20" s="2240"/>
      <c r="BR20" s="2240"/>
      <c r="BS20" s="2240"/>
      <c r="BT20" s="2240"/>
      <c r="BU20" s="2240"/>
      <c r="BV20" s="2240"/>
      <c r="BW20" s="2240"/>
      <c r="BX20" s="2240"/>
      <c r="BY20" s="2240"/>
      <c r="BZ20" s="2240"/>
      <c r="CA20" s="2240"/>
      <c r="CB20" s="2240"/>
      <c r="CC20" s="2240"/>
      <c r="CD20" s="2240"/>
      <c r="CE20" s="2240"/>
      <c r="CF20" s="2240"/>
      <c r="CG20" s="2240"/>
      <c r="CH20" s="2240"/>
      <c r="CI20" s="2240"/>
      <c r="CJ20" s="2240"/>
      <c r="CK20" s="2240"/>
      <c r="CL20" s="2240"/>
      <c r="CM20" s="2240"/>
      <c r="CN20" s="2240"/>
      <c r="CO20" s="2240"/>
    </row>
    <row r="21" spans="1:93" ht="23.1" customHeight="1">
      <c r="A21" s="15"/>
      <c r="B21" s="2309"/>
      <c r="C21" s="2310"/>
      <c r="D21" s="2310"/>
      <c r="E21" s="2310"/>
      <c r="F21" s="2311"/>
      <c r="G21" s="2046"/>
      <c r="H21" s="2047"/>
      <c r="I21" s="2047"/>
      <c r="J21" s="2048"/>
      <c r="K21" s="2270"/>
      <c r="L21" s="2303"/>
      <c r="M21" s="2278"/>
      <c r="N21" s="2279"/>
      <c r="O21" s="2279"/>
      <c r="P21" s="2279"/>
      <c r="Q21" s="80" t="s">
        <v>149</v>
      </c>
      <c r="R21" s="2288"/>
      <c r="S21" s="2288"/>
      <c r="T21" s="2335"/>
      <c r="U21" s="2335"/>
      <c r="V21" s="2335"/>
      <c r="W21" s="2335"/>
      <c r="X21" s="2288"/>
      <c r="Y21" s="80" t="s">
        <v>149</v>
      </c>
      <c r="Z21" s="2288"/>
      <c r="AA21" s="2288"/>
      <c r="AB21" s="2282"/>
      <c r="AC21" s="2325"/>
      <c r="AD21" s="2283"/>
      <c r="AE21" s="2284"/>
      <c r="AF21" s="2284"/>
      <c r="AG21" s="2284"/>
      <c r="AH21" s="2284"/>
      <c r="AI21" s="2284"/>
      <c r="AJ21" s="2285"/>
      <c r="AK21" s="2285"/>
      <c r="AL21" s="2285"/>
      <c r="AM21" s="2285"/>
      <c r="AN21" s="2285"/>
      <c r="AO21" s="2285"/>
      <c r="AP21" s="2249">
        <v>0</v>
      </c>
      <c r="AQ21" s="2250"/>
      <c r="AR21" s="2250"/>
      <c r="AS21" s="2250"/>
      <c r="AT21" s="2250"/>
      <c r="AU21" s="2250"/>
      <c r="AV21" s="2251"/>
      <c r="AW21" s="12"/>
      <c r="AX21" s="2240"/>
      <c r="AY21" s="2240"/>
      <c r="AZ21" s="2240"/>
      <c r="BA21" s="2240"/>
      <c r="BB21" s="2240"/>
      <c r="BC21" s="2240"/>
      <c r="BD21" s="2240"/>
      <c r="BE21" s="2240"/>
      <c r="BF21" s="2240"/>
      <c r="BG21" s="2240"/>
      <c r="BH21" s="2240"/>
      <c r="BI21" s="2240"/>
      <c r="BJ21" s="2240"/>
      <c r="BK21" s="2240"/>
      <c r="BL21" s="2240"/>
      <c r="BM21" s="2240"/>
      <c r="BN21" s="2240"/>
      <c r="BO21" s="2240"/>
      <c r="BP21" s="2240"/>
      <c r="BQ21" s="2240"/>
      <c r="BR21" s="2240"/>
      <c r="BS21" s="2240"/>
      <c r="BT21" s="2240"/>
      <c r="BU21" s="2240"/>
      <c r="BV21" s="2240"/>
      <c r="BW21" s="2240"/>
      <c r="BX21" s="2240"/>
      <c r="BY21" s="2240"/>
      <c r="BZ21" s="2240"/>
      <c r="CA21" s="2240"/>
      <c r="CB21" s="2240"/>
      <c r="CC21" s="2240"/>
      <c r="CD21" s="2240"/>
      <c r="CE21" s="2240"/>
      <c r="CF21" s="2240"/>
      <c r="CG21" s="2240"/>
      <c r="CH21" s="2240"/>
      <c r="CI21" s="2240"/>
      <c r="CJ21" s="2240"/>
      <c r="CK21" s="2240"/>
      <c r="CL21" s="2240"/>
      <c r="CM21" s="2240"/>
      <c r="CN21" s="2240"/>
      <c r="CO21" s="2240"/>
    </row>
    <row r="22" spans="1:93" ht="23.1" customHeight="1">
      <c r="A22" s="15"/>
      <c r="B22" s="2312" t="s">
        <v>128</v>
      </c>
      <c r="C22" s="2313"/>
      <c r="D22" s="2313"/>
      <c r="E22" s="2313"/>
      <c r="F22" s="2313"/>
      <c r="G22" s="2271" t="s">
        <v>87</v>
      </c>
      <c r="H22" s="2314"/>
      <c r="I22" s="2314"/>
      <c r="J22" s="2315"/>
      <c r="K22" s="2271"/>
      <c r="L22" s="2304"/>
      <c r="M22" s="2316"/>
      <c r="N22" s="2316"/>
      <c r="O22" s="2317"/>
      <c r="P22" s="2317"/>
      <c r="Q22" s="2316"/>
      <c r="R22" s="2316"/>
      <c r="S22" s="2316"/>
      <c r="T22" s="75" t="s">
        <v>55</v>
      </c>
      <c r="U22" s="75"/>
      <c r="V22" s="2318" t="s">
        <v>477</v>
      </c>
      <c r="W22" s="2318"/>
      <c r="X22" s="2318"/>
      <c r="Y22" s="2318"/>
      <c r="Z22" s="2318"/>
      <c r="AA22" s="2318"/>
      <c r="AB22" s="2318"/>
      <c r="AC22" s="71" t="s">
        <v>116</v>
      </c>
      <c r="AD22" s="2272">
        <f>M22</f>
        <v>0</v>
      </c>
      <c r="AE22" s="2272"/>
      <c r="AF22" s="2272"/>
      <c r="AG22" s="2272"/>
      <c r="AH22" s="2272"/>
      <c r="AI22" s="2272"/>
      <c r="AJ22" s="2272"/>
      <c r="AK22" s="2272"/>
      <c r="AL22" s="2272"/>
      <c r="AM22" s="2272"/>
      <c r="AN22" s="2272"/>
      <c r="AO22" s="2273"/>
      <c r="AP22" s="2367"/>
      <c r="AQ22" s="2367"/>
      <c r="AR22" s="2367"/>
      <c r="AS22" s="2367"/>
      <c r="AT22" s="2367"/>
      <c r="AU22" s="2367"/>
      <c r="AV22" s="2368"/>
      <c r="AW22" s="12"/>
      <c r="AX22" s="2240"/>
      <c r="AY22" s="2240"/>
      <c r="AZ22" s="2240"/>
      <c r="BA22" s="2240"/>
      <c r="BB22" s="2240"/>
      <c r="BC22" s="2240"/>
      <c r="BD22" s="2240"/>
      <c r="BE22" s="2240"/>
      <c r="BF22" s="2240"/>
      <c r="BG22" s="2240"/>
      <c r="BH22" s="2240"/>
      <c r="BI22" s="2240"/>
      <c r="BJ22" s="2240"/>
      <c r="BK22" s="2240"/>
      <c r="BL22" s="2240"/>
      <c r="BM22" s="2240"/>
      <c r="BN22" s="2240"/>
      <c r="BO22" s="2240"/>
      <c r="BP22" s="2240"/>
      <c r="BQ22" s="2240"/>
      <c r="BR22" s="2240"/>
      <c r="BS22" s="2240"/>
      <c r="BT22" s="2240"/>
      <c r="BU22" s="2240"/>
      <c r="BV22" s="2240"/>
      <c r="BW22" s="2240"/>
      <c r="BX22" s="2240"/>
      <c r="BY22" s="2240"/>
      <c r="BZ22" s="2240"/>
      <c r="CA22" s="2240"/>
      <c r="CB22" s="2240"/>
      <c r="CC22" s="2240"/>
      <c r="CD22" s="2240"/>
      <c r="CE22" s="2240"/>
      <c r="CF22" s="2240"/>
      <c r="CG22" s="2240"/>
      <c r="CH22" s="2240"/>
      <c r="CI22" s="2240"/>
      <c r="CJ22" s="2240"/>
      <c r="CK22" s="2240"/>
      <c r="CL22" s="2240"/>
      <c r="CM22" s="2240"/>
      <c r="CN22" s="2240"/>
      <c r="CO22" s="2240"/>
    </row>
    <row r="23" spans="1:93" ht="23.1" customHeight="1">
      <c r="A23" s="15"/>
      <c r="B23" s="2345" t="s">
        <v>147</v>
      </c>
      <c r="C23" s="2346"/>
      <c r="D23" s="2346"/>
      <c r="E23" s="2346"/>
      <c r="F23" s="2346"/>
      <c r="G23" s="2263" t="s">
        <v>773</v>
      </c>
      <c r="H23" s="2264"/>
      <c r="I23" s="2264"/>
      <c r="J23" s="2265"/>
      <c r="K23" s="2269"/>
      <c r="L23" s="2302" t="s">
        <v>148</v>
      </c>
      <c r="M23" s="2274" t="s">
        <v>473</v>
      </c>
      <c r="N23" s="2275"/>
      <c r="O23" s="2322">
        <f>IF(OR($G$23="교수"),50,IF(OR($G$23="조교수"),40,40))</f>
        <v>40</v>
      </c>
      <c r="P23" s="2322"/>
      <c r="Q23" s="72" t="s">
        <v>149</v>
      </c>
      <c r="R23" s="79" t="s">
        <v>474</v>
      </c>
      <c r="S23" s="79"/>
      <c r="T23" s="2334"/>
      <c r="U23" s="2334"/>
      <c r="V23" s="2334"/>
      <c r="W23" s="2334"/>
      <c r="X23" s="79" t="s">
        <v>55</v>
      </c>
      <c r="Y23" s="72" t="s">
        <v>149</v>
      </c>
      <c r="Z23" s="2323">
        <f>AR13</f>
        <v>1</v>
      </c>
      <c r="AA23" s="2323"/>
      <c r="AB23" s="72" t="s">
        <v>30</v>
      </c>
      <c r="AC23" s="50" t="s">
        <v>116</v>
      </c>
      <c r="AD23" s="2365">
        <f>$K$23*O23*$T$23*Z23</f>
        <v>0</v>
      </c>
      <c r="AE23" s="2366"/>
      <c r="AF23" s="2366"/>
      <c r="AG23" s="2366"/>
      <c r="AH23" s="2366"/>
      <c r="AI23" s="2366"/>
      <c r="AJ23" s="2366">
        <f>ROUNDDOWN(AD23,0)</f>
        <v>0</v>
      </c>
      <c r="AK23" s="2366"/>
      <c r="AL23" s="2366"/>
      <c r="AM23" s="2366"/>
      <c r="AN23" s="2366"/>
      <c r="AO23" s="2366"/>
      <c r="AP23" s="2350"/>
      <c r="AQ23" s="2350"/>
      <c r="AR23" s="2350"/>
      <c r="AS23" s="2350"/>
      <c r="AT23" s="2350"/>
      <c r="AU23" s="2350"/>
      <c r="AV23" s="2351"/>
      <c r="AW23" s="12"/>
      <c r="AX23" s="2240"/>
      <c r="AY23" s="2240"/>
      <c r="AZ23" s="2240"/>
      <c r="BA23" s="2240"/>
      <c r="BB23" s="2240"/>
      <c r="BC23" s="2240"/>
      <c r="BD23" s="2240"/>
      <c r="BE23" s="2240"/>
      <c r="BF23" s="2240"/>
      <c r="BG23" s="2240"/>
      <c r="BH23" s="2240"/>
      <c r="BI23" s="2240"/>
      <c r="BJ23" s="2240"/>
      <c r="BK23" s="2240"/>
      <c r="BL23" s="2240"/>
      <c r="BM23" s="2240"/>
      <c r="BN23" s="2240"/>
      <c r="BO23" s="2240"/>
      <c r="BP23" s="2240"/>
      <c r="BQ23" s="2240"/>
      <c r="BR23" s="2240"/>
      <c r="BS23" s="2240"/>
      <c r="BT23" s="2240"/>
      <c r="BU23" s="2240"/>
      <c r="BV23" s="2240"/>
      <c r="BW23" s="2240"/>
      <c r="BX23" s="2240"/>
      <c r="BY23" s="2240"/>
      <c r="BZ23" s="2240"/>
      <c r="CA23" s="2240"/>
      <c r="CB23" s="2240"/>
      <c r="CC23" s="2240"/>
      <c r="CD23" s="2240"/>
      <c r="CE23" s="2240"/>
      <c r="CF23" s="2240"/>
      <c r="CG23" s="2240"/>
      <c r="CH23" s="2240"/>
      <c r="CI23" s="2240"/>
      <c r="CJ23" s="2240"/>
      <c r="CK23" s="2240"/>
      <c r="CL23" s="2240"/>
      <c r="CM23" s="2240"/>
      <c r="CN23" s="2240"/>
      <c r="CO23" s="2240"/>
    </row>
    <row r="24" spans="1:93" ht="23.1" customHeight="1">
      <c r="A24" s="15"/>
      <c r="B24" s="2347" t="s">
        <v>126</v>
      </c>
      <c r="C24" s="2348"/>
      <c r="D24" s="2348"/>
      <c r="E24" s="2348"/>
      <c r="F24" s="2348"/>
      <c r="G24" s="2266"/>
      <c r="H24" s="2267"/>
      <c r="I24" s="2267"/>
      <c r="J24" s="2268"/>
      <c r="K24" s="2270"/>
      <c r="L24" s="2303"/>
      <c r="M24" s="2276"/>
      <c r="N24" s="2277"/>
      <c r="O24" s="2279">
        <f>IF($AR$10="실비상한",IF(AND(G23="교수"),IF($S$10="가",230,IF($S$10="나",190,IF($S$10="다",150,110))),IF(AND(G23="조교수"),IF($S$10="가",200,IF($S$10="나",170,IF($S$10="다",120,100))),IF($S$10="가",160,IF($S$10="나",140,IF($S$10="다",100,90))))),IF($AR$10="할인정액",IF(AND(G23="교수"),IF($S$10="가",184,IF($S$10="나",152,IF($S$10="다",120,88))),IF(AND(G23="조교수"),IF($S$10="가",160,IF($S$10="나",136,IF($S$10="다",96,80))),IF($S$10="가",128,IF($S$10="나",112,IF($S$10="다",80,72)))))))</f>
        <v>160</v>
      </c>
      <c r="P24" s="2279"/>
      <c r="Q24" s="80" t="s">
        <v>149</v>
      </c>
      <c r="R24" s="81" t="s">
        <v>474</v>
      </c>
      <c r="S24" s="81"/>
      <c r="T24" s="2335"/>
      <c r="U24" s="2335"/>
      <c r="V24" s="2335"/>
      <c r="W24" s="2335"/>
      <c r="X24" s="81" t="s">
        <v>55</v>
      </c>
      <c r="Y24" s="80" t="s">
        <v>149</v>
      </c>
      <c r="Z24" s="2280">
        <f>AO13</f>
        <v>0</v>
      </c>
      <c r="AA24" s="2280"/>
      <c r="AB24" s="80" t="s">
        <v>30</v>
      </c>
      <c r="AC24" s="32" t="s">
        <v>116</v>
      </c>
      <c r="AD24" s="2365">
        <f>$K$23*O24*$T$23*Z24</f>
        <v>0</v>
      </c>
      <c r="AE24" s="2366"/>
      <c r="AF24" s="2366"/>
      <c r="AG24" s="2366"/>
      <c r="AH24" s="2366"/>
      <c r="AI24" s="2366"/>
      <c r="AJ24" s="2284">
        <f>ROUNDDOWN(AD24,0)</f>
        <v>0</v>
      </c>
      <c r="AK24" s="2284"/>
      <c r="AL24" s="2284"/>
      <c r="AM24" s="2284"/>
      <c r="AN24" s="2284"/>
      <c r="AO24" s="2284"/>
      <c r="AP24" s="2357"/>
      <c r="AQ24" s="2357"/>
      <c r="AR24" s="2357"/>
      <c r="AS24" s="2357"/>
      <c r="AT24" s="2357"/>
      <c r="AU24" s="2357"/>
      <c r="AV24" s="2358"/>
      <c r="AW24" s="12"/>
      <c r="AX24" s="2240"/>
      <c r="AY24" s="2240"/>
      <c r="AZ24" s="2240"/>
      <c r="BA24" s="2240"/>
      <c r="BB24" s="2240"/>
      <c r="BC24" s="2240"/>
      <c r="BD24" s="2240"/>
      <c r="BE24" s="2240"/>
      <c r="BF24" s="2240"/>
      <c r="BG24" s="2240"/>
      <c r="BH24" s="2240"/>
      <c r="BI24" s="2240"/>
      <c r="BJ24" s="2240"/>
      <c r="BK24" s="2240"/>
      <c r="BL24" s="2240"/>
      <c r="BM24" s="2240"/>
      <c r="BN24" s="2240"/>
      <c r="BO24" s="2240"/>
      <c r="BP24" s="2240"/>
      <c r="BQ24" s="2240"/>
      <c r="BR24" s="2240"/>
      <c r="BS24" s="2240"/>
      <c r="BT24" s="2240"/>
      <c r="BU24" s="2240"/>
      <c r="BV24" s="2240"/>
      <c r="BW24" s="2240"/>
      <c r="BX24" s="2240"/>
      <c r="BY24" s="2240"/>
      <c r="BZ24" s="2240"/>
      <c r="CA24" s="2240"/>
      <c r="CB24" s="2240"/>
      <c r="CC24" s="2240"/>
      <c r="CD24" s="2240"/>
      <c r="CE24" s="2240"/>
      <c r="CF24" s="2240"/>
      <c r="CG24" s="2240"/>
      <c r="CH24" s="2240"/>
      <c r="CI24" s="2240"/>
      <c r="CJ24" s="2240"/>
      <c r="CK24" s="2240"/>
      <c r="CL24" s="2240"/>
      <c r="CM24" s="2240"/>
      <c r="CN24" s="2240"/>
      <c r="CO24" s="2240"/>
    </row>
    <row r="25" spans="1:93" ht="23.1" customHeight="1">
      <c r="A25" s="15"/>
      <c r="B25" s="2306" t="s">
        <v>56</v>
      </c>
      <c r="C25" s="2307"/>
      <c r="D25" s="2307"/>
      <c r="E25" s="2307"/>
      <c r="F25" s="2308"/>
      <c r="G25" s="2046" t="str">
        <f>IF(G23="교수","(제2호 나)",IF(G23="조교수","(제3호 가)", "(제3호 나)"))</f>
        <v>(제3호 나)</v>
      </c>
      <c r="H25" s="2047"/>
      <c r="I25" s="2047"/>
      <c r="J25" s="2048"/>
      <c r="K25" s="2270"/>
      <c r="L25" s="2303"/>
      <c r="M25" s="2276"/>
      <c r="N25" s="2277"/>
      <c r="O25" s="2349">
        <f>IF(OR(G23="교수"),IF($S$10="가",140,IF($S$10="나",100,IF($S$10="다",80,70))),IF(OR(G23="조교수"),IF($S$10="가",110,IF($S$10="나",90,IF($S$10="다",70,60))),IF($S$10="가",90,IF($S$10="나",70,IF($S$10="다",60,50)))))</f>
        <v>90</v>
      </c>
      <c r="P25" s="2349"/>
      <c r="Q25" s="80" t="s">
        <v>149</v>
      </c>
      <c r="R25" s="2287" t="s">
        <v>474</v>
      </c>
      <c r="S25" s="2287"/>
      <c r="T25" s="2335"/>
      <c r="U25" s="2335"/>
      <c r="V25" s="2335"/>
      <c r="W25" s="2335"/>
      <c r="X25" s="2287" t="s">
        <v>55</v>
      </c>
      <c r="Y25" s="80" t="s">
        <v>149</v>
      </c>
      <c r="Z25" s="2287">
        <f>AR13</f>
        <v>1</v>
      </c>
      <c r="AA25" s="2287"/>
      <c r="AB25" s="2281" t="s">
        <v>30</v>
      </c>
      <c r="AC25" s="2324" t="s">
        <v>116</v>
      </c>
      <c r="AD25" s="2283">
        <f>$K$23*O25*$T$23*Z25</f>
        <v>0</v>
      </c>
      <c r="AE25" s="2284"/>
      <c r="AF25" s="2284"/>
      <c r="AG25" s="2284"/>
      <c r="AH25" s="2284"/>
      <c r="AI25" s="2284"/>
      <c r="AJ25" s="2285">
        <f>ROUNDDOWN(AD25-(((AD25/Z25)/3)*AP26),0)</f>
        <v>0</v>
      </c>
      <c r="AK25" s="2285"/>
      <c r="AL25" s="2285"/>
      <c r="AM25" s="2285"/>
      <c r="AN25" s="2285"/>
      <c r="AO25" s="2285"/>
      <c r="AP25" s="2140" t="s">
        <v>684</v>
      </c>
      <c r="AQ25" s="2140"/>
      <c r="AR25" s="2140"/>
      <c r="AS25" s="2140"/>
      <c r="AT25" s="2140"/>
      <c r="AU25" s="2140"/>
      <c r="AV25" s="2286"/>
      <c r="AW25" s="12"/>
      <c r="AX25" s="2240"/>
      <c r="AY25" s="2240"/>
      <c r="AZ25" s="2240"/>
      <c r="BA25" s="2240"/>
      <c r="BB25" s="2240"/>
      <c r="BC25" s="2240"/>
      <c r="BD25" s="2240"/>
      <c r="BE25" s="2240"/>
      <c r="BF25" s="2240"/>
      <c r="BG25" s="2240"/>
      <c r="BH25" s="2240"/>
      <c r="BI25" s="2240"/>
      <c r="BJ25" s="2240"/>
      <c r="BK25" s="2240"/>
      <c r="BL25" s="2240"/>
      <c r="BM25" s="2240"/>
      <c r="BN25" s="2240"/>
      <c r="BO25" s="2240"/>
      <c r="BP25" s="2240"/>
      <c r="BQ25" s="2240"/>
      <c r="BR25" s="2240"/>
      <c r="BS25" s="2240"/>
      <c r="BT25" s="2240"/>
      <c r="BU25" s="2240"/>
      <c r="BV25" s="2240"/>
      <c r="BW25" s="2240"/>
      <c r="BX25" s="2240"/>
      <c r="BY25" s="2240"/>
      <c r="BZ25" s="2240"/>
      <c r="CA25" s="2240"/>
      <c r="CB25" s="2240"/>
      <c r="CC25" s="2240"/>
      <c r="CD25" s="2240"/>
      <c r="CE25" s="2240"/>
      <c r="CF25" s="2240"/>
      <c r="CG25" s="2240"/>
      <c r="CH25" s="2240"/>
      <c r="CI25" s="2240"/>
      <c r="CJ25" s="2240"/>
      <c r="CK25" s="2240"/>
      <c r="CL25" s="2240"/>
      <c r="CM25" s="2240"/>
      <c r="CN25" s="2240"/>
      <c r="CO25" s="2240"/>
    </row>
    <row r="26" spans="1:93" ht="23.1" customHeight="1">
      <c r="A26" s="15"/>
      <c r="B26" s="2309"/>
      <c r="C26" s="2310"/>
      <c r="D26" s="2310"/>
      <c r="E26" s="2310"/>
      <c r="F26" s="2311"/>
      <c r="G26" s="2046"/>
      <c r="H26" s="2047"/>
      <c r="I26" s="2047"/>
      <c r="J26" s="2048"/>
      <c r="K26" s="2270"/>
      <c r="L26" s="2303"/>
      <c r="M26" s="2278"/>
      <c r="N26" s="2279"/>
      <c r="O26" s="2279"/>
      <c r="P26" s="2279"/>
      <c r="Q26" s="80" t="s">
        <v>149</v>
      </c>
      <c r="R26" s="2288"/>
      <c r="S26" s="2288"/>
      <c r="T26" s="2335"/>
      <c r="U26" s="2335"/>
      <c r="V26" s="2335"/>
      <c r="W26" s="2335"/>
      <c r="X26" s="2288"/>
      <c r="Y26" s="80" t="s">
        <v>149</v>
      </c>
      <c r="Z26" s="2288"/>
      <c r="AA26" s="2288"/>
      <c r="AB26" s="2282"/>
      <c r="AC26" s="2325"/>
      <c r="AD26" s="2283"/>
      <c r="AE26" s="2284"/>
      <c r="AF26" s="2284"/>
      <c r="AG26" s="2284"/>
      <c r="AH26" s="2284"/>
      <c r="AI26" s="2284"/>
      <c r="AJ26" s="2285"/>
      <c r="AK26" s="2285"/>
      <c r="AL26" s="2285"/>
      <c r="AM26" s="2285"/>
      <c r="AN26" s="2285"/>
      <c r="AO26" s="2285"/>
      <c r="AP26" s="2249">
        <v>0</v>
      </c>
      <c r="AQ26" s="2250"/>
      <c r="AR26" s="2250"/>
      <c r="AS26" s="2250"/>
      <c r="AT26" s="2250"/>
      <c r="AU26" s="2250"/>
      <c r="AV26" s="2251"/>
      <c r="AW26" s="12"/>
      <c r="AX26" s="2240"/>
      <c r="AY26" s="2240"/>
      <c r="AZ26" s="2240"/>
      <c r="BA26" s="2240"/>
      <c r="BB26" s="2240"/>
      <c r="BC26" s="2240"/>
      <c r="BD26" s="2240"/>
      <c r="BE26" s="2240"/>
      <c r="BF26" s="2240"/>
      <c r="BG26" s="2240"/>
      <c r="BH26" s="2240"/>
      <c r="BI26" s="2240"/>
      <c r="BJ26" s="2240"/>
      <c r="BK26" s="2240"/>
      <c r="BL26" s="2240"/>
      <c r="BM26" s="2240"/>
      <c r="BN26" s="2240"/>
      <c r="BO26" s="2240"/>
      <c r="BP26" s="2240"/>
      <c r="BQ26" s="2240"/>
      <c r="BR26" s="2240"/>
      <c r="BS26" s="2240"/>
      <c r="BT26" s="2240"/>
      <c r="BU26" s="2240"/>
      <c r="BV26" s="2240"/>
      <c r="BW26" s="2240"/>
      <c r="BX26" s="2240"/>
      <c r="BY26" s="2240"/>
      <c r="BZ26" s="2240"/>
      <c r="CA26" s="2240"/>
      <c r="CB26" s="2240"/>
      <c r="CC26" s="2240"/>
      <c r="CD26" s="2240"/>
      <c r="CE26" s="2240"/>
      <c r="CF26" s="2240"/>
      <c r="CG26" s="2240"/>
      <c r="CH26" s="2240"/>
      <c r="CI26" s="2240"/>
      <c r="CJ26" s="2240"/>
      <c r="CK26" s="2240"/>
      <c r="CL26" s="2240"/>
      <c r="CM26" s="2240"/>
      <c r="CN26" s="2240"/>
      <c r="CO26" s="2240"/>
    </row>
    <row r="27" spans="1:93" ht="23.1" customHeight="1">
      <c r="A27" s="15"/>
      <c r="B27" s="2312" t="s">
        <v>128</v>
      </c>
      <c r="C27" s="2313"/>
      <c r="D27" s="2313"/>
      <c r="E27" s="2313"/>
      <c r="F27" s="2313"/>
      <c r="G27" s="2271" t="s">
        <v>87</v>
      </c>
      <c r="H27" s="2314"/>
      <c r="I27" s="2314"/>
      <c r="J27" s="2315"/>
      <c r="K27" s="2271"/>
      <c r="L27" s="2304"/>
      <c r="M27" s="2316"/>
      <c r="N27" s="2316"/>
      <c r="O27" s="2317"/>
      <c r="P27" s="2317"/>
      <c r="Q27" s="2316"/>
      <c r="R27" s="2316"/>
      <c r="S27" s="2316"/>
      <c r="T27" s="75" t="s">
        <v>55</v>
      </c>
      <c r="U27" s="75"/>
      <c r="V27" s="2318" t="s">
        <v>477</v>
      </c>
      <c r="W27" s="2318"/>
      <c r="X27" s="2318"/>
      <c r="Y27" s="2318"/>
      <c r="Z27" s="2318"/>
      <c r="AA27" s="2318"/>
      <c r="AB27" s="2318"/>
      <c r="AC27" s="71" t="s">
        <v>116</v>
      </c>
      <c r="AD27" s="2272">
        <f>M27</f>
        <v>0</v>
      </c>
      <c r="AE27" s="2272"/>
      <c r="AF27" s="2272"/>
      <c r="AG27" s="2272"/>
      <c r="AH27" s="2272"/>
      <c r="AI27" s="2272"/>
      <c r="AJ27" s="2272"/>
      <c r="AK27" s="2272"/>
      <c r="AL27" s="2272"/>
      <c r="AM27" s="2272"/>
      <c r="AN27" s="2272"/>
      <c r="AO27" s="2273"/>
      <c r="AP27" s="2367"/>
      <c r="AQ27" s="2367"/>
      <c r="AR27" s="2367"/>
      <c r="AS27" s="2367"/>
      <c r="AT27" s="2367"/>
      <c r="AU27" s="2367"/>
      <c r="AV27" s="2368"/>
      <c r="AW27" s="12"/>
      <c r="AX27" s="2240"/>
      <c r="AY27" s="2240"/>
      <c r="AZ27" s="2240"/>
      <c r="BA27" s="2240"/>
      <c r="BB27" s="2240"/>
      <c r="BC27" s="2240"/>
      <c r="BD27" s="2240"/>
      <c r="BE27" s="2240"/>
      <c r="BF27" s="2240"/>
      <c r="BG27" s="2240"/>
      <c r="BH27" s="2240"/>
      <c r="BI27" s="2240"/>
      <c r="BJ27" s="2240"/>
      <c r="BK27" s="2240"/>
      <c r="BL27" s="2240"/>
      <c r="BM27" s="2240"/>
      <c r="BN27" s="2240"/>
      <c r="BO27" s="2240"/>
      <c r="BP27" s="2240"/>
      <c r="BQ27" s="2240"/>
      <c r="BR27" s="2240"/>
      <c r="BS27" s="2240"/>
      <c r="BT27" s="2240"/>
      <c r="BU27" s="2240"/>
      <c r="BV27" s="2240"/>
      <c r="BW27" s="2240"/>
      <c r="BX27" s="2240"/>
      <c r="BY27" s="2240"/>
      <c r="BZ27" s="2240"/>
      <c r="CA27" s="2240"/>
      <c r="CB27" s="2240"/>
      <c r="CC27" s="2240"/>
      <c r="CD27" s="2240"/>
      <c r="CE27" s="2240"/>
      <c r="CF27" s="2240"/>
      <c r="CG27" s="2240"/>
      <c r="CH27" s="2240"/>
      <c r="CI27" s="2240"/>
      <c r="CJ27" s="2240"/>
      <c r="CK27" s="2240"/>
      <c r="CL27" s="2240"/>
      <c r="CM27" s="2240"/>
      <c r="CN27" s="2240"/>
      <c r="CO27" s="2240"/>
    </row>
    <row r="28" spans="1:93" ht="23.1" customHeight="1">
      <c r="A28" s="15"/>
      <c r="B28" s="2326" t="s">
        <v>478</v>
      </c>
      <c r="C28" s="2327"/>
      <c r="D28" s="2327"/>
      <c r="E28" s="2327"/>
      <c r="F28" s="2327"/>
      <c r="G28" s="2327"/>
      <c r="H28" s="2327"/>
      <c r="I28" s="2327"/>
      <c r="J28" s="2327"/>
      <c r="K28" s="2327"/>
      <c r="L28" s="2327"/>
      <c r="M28" s="2327"/>
      <c r="N28" s="2327"/>
      <c r="O28" s="2328"/>
      <c r="P28" s="2329"/>
      <c r="Q28" s="2330"/>
      <c r="R28" s="2330"/>
      <c r="S28" s="2330"/>
      <c r="T28" s="2330"/>
      <c r="U28" s="2330"/>
      <c r="V28" s="2330"/>
      <c r="W28" s="2330"/>
      <c r="X28" s="2330"/>
      <c r="Y28" s="82" t="s">
        <v>55</v>
      </c>
      <c r="Z28" s="82"/>
      <c r="AA28" s="2331" t="s">
        <v>479</v>
      </c>
      <c r="AB28" s="2331"/>
      <c r="AC28" s="2331"/>
      <c r="AD28" s="2331"/>
      <c r="AE28" s="2331"/>
      <c r="AF28" s="2331"/>
      <c r="AG28" s="2331"/>
      <c r="AH28" s="73" t="s">
        <v>116</v>
      </c>
      <c r="AI28" s="2332">
        <f>P28</f>
        <v>0</v>
      </c>
      <c r="AJ28" s="2332"/>
      <c r="AK28" s="2332"/>
      <c r="AL28" s="2332"/>
      <c r="AM28" s="2332"/>
      <c r="AN28" s="2332"/>
      <c r="AO28" s="2333"/>
      <c r="AP28" s="2369"/>
      <c r="AQ28" s="2370"/>
      <c r="AR28" s="2370"/>
      <c r="AS28" s="2370"/>
      <c r="AT28" s="2370"/>
      <c r="AU28" s="2370"/>
      <c r="AV28" s="2371"/>
      <c r="AW28" s="12"/>
      <c r="AX28" s="199" t="s">
        <v>667</v>
      </c>
      <c r="AY28" s="199"/>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289" t="s">
        <v>69</v>
      </c>
      <c r="CJ28" s="2289"/>
      <c r="CK28" s="2289"/>
      <c r="CL28" s="2289"/>
      <c r="CM28" s="2289"/>
      <c r="CN28" s="2289"/>
    </row>
    <row r="29" spans="1:93" ht="27.95" customHeight="1">
      <c r="A29" s="15"/>
      <c r="B29" s="2432" t="s">
        <v>1206</v>
      </c>
      <c r="C29" s="2433"/>
      <c r="D29" s="2433"/>
      <c r="E29" s="2433"/>
      <c r="F29" s="2433"/>
      <c r="G29" s="2433"/>
      <c r="H29" s="2433"/>
      <c r="I29" s="2433"/>
      <c r="J29" s="2433"/>
      <c r="K29" s="2433"/>
      <c r="L29" s="2433"/>
      <c r="M29" s="2433"/>
      <c r="N29" s="2433"/>
      <c r="O29" s="2433"/>
      <c r="P29" s="2434"/>
      <c r="Q29" s="2342" t="s">
        <v>1154</v>
      </c>
      <c r="R29" s="2343"/>
      <c r="S29" s="2343"/>
      <c r="T29" s="2343"/>
      <c r="U29" s="2343"/>
      <c r="V29" s="2343"/>
      <c r="W29" s="2343"/>
      <c r="X29" s="2343"/>
      <c r="Y29" s="2343"/>
      <c r="Z29" s="2343"/>
      <c r="AA29" s="2343"/>
      <c r="AB29" s="2344"/>
      <c r="AC29" s="2431">
        <f>$AD$18+$AD$19+$AD$20+$AD$22+$AD$23+$AD$24+$AD$25+$AD$27+$AI$28</f>
        <v>0</v>
      </c>
      <c r="AD29" s="2431"/>
      <c r="AE29" s="2431"/>
      <c r="AF29" s="2431"/>
      <c r="AG29" s="2431"/>
      <c r="AH29" s="2431"/>
      <c r="AI29" s="2431"/>
      <c r="AJ29" s="2373">
        <f>$AJ$18+$AJ$19+$AJ$20+$AD$22+$AJ$23+$AJ$24+$AJ$25+$AD$27+$AI$28</f>
        <v>0</v>
      </c>
      <c r="AK29" s="2373"/>
      <c r="AL29" s="2373"/>
      <c r="AM29" s="2373"/>
      <c r="AN29" s="2373"/>
      <c r="AO29" s="2373"/>
      <c r="AP29" s="2361"/>
      <c r="AQ29" s="2361"/>
      <c r="AR29" s="2361"/>
      <c r="AS29" s="2361"/>
      <c r="AT29" s="2361"/>
      <c r="AU29" s="2361"/>
      <c r="AV29" s="2362"/>
      <c r="AW29" s="12"/>
      <c r="AX29" s="2461" t="s">
        <v>25</v>
      </c>
      <c r="AY29" s="2291"/>
      <c r="AZ29" s="2291"/>
      <c r="BA29" s="2291"/>
      <c r="BB29" s="2291"/>
      <c r="BC29" s="2291"/>
      <c r="BD29" s="2291"/>
      <c r="BE29" s="2291"/>
      <c r="BF29" s="2291"/>
      <c r="BG29" s="2305"/>
      <c r="BH29" s="2319" t="s">
        <v>150</v>
      </c>
      <c r="BI29" s="2320"/>
      <c r="BJ29" s="2320"/>
      <c r="BK29" s="2320"/>
      <c r="BL29" s="2320"/>
      <c r="BM29" s="2321"/>
      <c r="BN29" s="2290" t="s">
        <v>147</v>
      </c>
      <c r="BO29" s="2291"/>
      <c r="BP29" s="2291"/>
      <c r="BQ29" s="2291"/>
      <c r="BR29" s="2291"/>
      <c r="BS29" s="2291"/>
      <c r="BT29" s="2291"/>
      <c r="BU29" s="2291"/>
      <c r="BV29" s="2305"/>
      <c r="BW29" s="2290" t="s">
        <v>151</v>
      </c>
      <c r="BX29" s="2291"/>
      <c r="BY29" s="2291"/>
      <c r="BZ29" s="2291"/>
      <c r="CA29" s="2291"/>
      <c r="CB29" s="2291"/>
      <c r="CC29" s="2291"/>
      <c r="CD29" s="2291"/>
      <c r="CE29" s="2305"/>
      <c r="CF29" s="2290" t="s">
        <v>56</v>
      </c>
      <c r="CG29" s="2291"/>
      <c r="CH29" s="2291"/>
      <c r="CI29" s="2291"/>
      <c r="CJ29" s="2291"/>
      <c r="CK29" s="2291"/>
      <c r="CL29" s="2291"/>
      <c r="CM29" s="2291"/>
      <c r="CN29" s="2292"/>
    </row>
    <row r="30" spans="1:93" ht="27.95" customHeight="1">
      <c r="A30" s="15"/>
      <c r="B30" s="2435"/>
      <c r="C30" s="2436"/>
      <c r="D30" s="2436"/>
      <c r="E30" s="2436"/>
      <c r="F30" s="2436"/>
      <c r="G30" s="2436"/>
      <c r="H30" s="2436"/>
      <c r="I30" s="2436"/>
      <c r="J30" s="2436"/>
      <c r="K30" s="2436"/>
      <c r="L30" s="2436"/>
      <c r="M30" s="2436"/>
      <c r="N30" s="2436"/>
      <c r="O30" s="2436"/>
      <c r="P30" s="2437"/>
      <c r="Q30" s="2339" t="s">
        <v>505</v>
      </c>
      <c r="R30" s="2340"/>
      <c r="S30" s="2340"/>
      <c r="T30" s="2340"/>
      <c r="U30" s="2340"/>
      <c r="V30" s="2340"/>
      <c r="W30" s="2340"/>
      <c r="X30" s="2340"/>
      <c r="Y30" s="2340"/>
      <c r="Z30" s="2340"/>
      <c r="AA30" s="2340"/>
      <c r="AB30" s="2341"/>
      <c r="AC30" s="2414">
        <f>IF(AR10="실비상한",(AD18+AD20+AD23+AD25),(AD18+AD19+AD20+AD23+AD24+AD25))</f>
        <v>0</v>
      </c>
      <c r="AD30" s="2414"/>
      <c r="AE30" s="2414"/>
      <c r="AF30" s="2414"/>
      <c r="AG30" s="2414"/>
      <c r="AH30" s="2414"/>
      <c r="AI30" s="2414"/>
      <c r="AJ30" s="2372">
        <f>IF(AR10="실비상한",(AJ18+AJ20+AJ23+AJ25),(AJ18+AJ19+AJ20+AJ23+AJ24+AJ25))</f>
        <v>0</v>
      </c>
      <c r="AK30" s="2372"/>
      <c r="AL30" s="2372"/>
      <c r="AM30" s="2372"/>
      <c r="AN30" s="2372"/>
      <c r="AO30" s="2372"/>
      <c r="AP30" s="2363"/>
      <c r="AQ30" s="2363"/>
      <c r="AR30" s="2363"/>
      <c r="AS30" s="2363"/>
      <c r="AT30" s="2363"/>
      <c r="AU30" s="2363"/>
      <c r="AV30" s="2364"/>
      <c r="AW30" s="12"/>
      <c r="AX30" s="2293" t="s">
        <v>2084</v>
      </c>
      <c r="AY30" s="2294"/>
      <c r="AZ30" s="2294"/>
      <c r="BA30" s="2294"/>
      <c r="BB30" s="2294"/>
      <c r="BC30" s="2294"/>
      <c r="BD30" s="2294"/>
      <c r="BE30" s="2294"/>
      <c r="BF30" s="2294"/>
      <c r="BG30" s="2295"/>
      <c r="BH30" s="2456" t="s">
        <v>152</v>
      </c>
      <c r="BI30" s="2457"/>
      <c r="BJ30" s="2457"/>
      <c r="BK30" s="2457"/>
      <c r="BL30" s="2457"/>
      <c r="BM30" s="2458"/>
      <c r="BN30" s="2456" t="s">
        <v>153</v>
      </c>
      <c r="BO30" s="2457"/>
      <c r="BP30" s="2457"/>
      <c r="BQ30" s="2457"/>
      <c r="BR30" s="2457"/>
      <c r="BS30" s="2457"/>
      <c r="BT30" s="2457"/>
      <c r="BU30" s="2457"/>
      <c r="BV30" s="2458"/>
      <c r="BW30" s="2459" t="s">
        <v>154</v>
      </c>
      <c r="BX30" s="2457"/>
      <c r="BY30" s="2457"/>
      <c r="BZ30" s="2457"/>
      <c r="CA30" s="2457"/>
      <c r="CB30" s="2457"/>
      <c r="CC30" s="2457"/>
      <c r="CD30" s="2457"/>
      <c r="CE30" s="2458"/>
      <c r="CF30" s="2456" t="s">
        <v>155</v>
      </c>
      <c r="CG30" s="2457"/>
      <c r="CH30" s="2457"/>
      <c r="CI30" s="2457"/>
      <c r="CJ30" s="2457"/>
      <c r="CK30" s="2457"/>
      <c r="CL30" s="2457"/>
      <c r="CM30" s="2457"/>
      <c r="CN30" s="2460"/>
    </row>
    <row r="31" spans="1:93" ht="27.95" customHeight="1">
      <c r="A31" s="15"/>
      <c r="B31" s="2438"/>
      <c r="C31" s="2439"/>
      <c r="D31" s="2439"/>
      <c r="E31" s="2439"/>
      <c r="F31" s="2439"/>
      <c r="G31" s="2439"/>
      <c r="H31" s="2439"/>
      <c r="I31" s="2439"/>
      <c r="J31" s="2439"/>
      <c r="K31" s="2439"/>
      <c r="L31" s="2439"/>
      <c r="M31" s="2439"/>
      <c r="N31" s="2439"/>
      <c r="O31" s="2439"/>
      <c r="P31" s="2440"/>
      <c r="Q31" s="2336" t="s">
        <v>1155</v>
      </c>
      <c r="R31" s="2337"/>
      <c r="S31" s="2337"/>
      <c r="T31" s="2337"/>
      <c r="U31" s="2337"/>
      <c r="V31" s="2337"/>
      <c r="W31" s="2337"/>
      <c r="X31" s="2337"/>
      <c r="Y31" s="2337"/>
      <c r="Z31" s="2337"/>
      <c r="AA31" s="2337"/>
      <c r="AB31" s="2338"/>
      <c r="AC31" s="2415">
        <f>IF(AR10="실비상한",(AD19+AD22+AD24+AD27+AI28),(AD22+AD27+AI28))</f>
        <v>0</v>
      </c>
      <c r="AD31" s="2415"/>
      <c r="AE31" s="2415"/>
      <c r="AF31" s="2415"/>
      <c r="AG31" s="2415"/>
      <c r="AH31" s="2415"/>
      <c r="AI31" s="2415"/>
      <c r="AJ31" s="2418">
        <f>IF(AR10="실비상한",(AJ19+AD22+AJ24+AD27+AI28),(AD22+AD27))</f>
        <v>0</v>
      </c>
      <c r="AK31" s="2418"/>
      <c r="AL31" s="2418"/>
      <c r="AM31" s="2418"/>
      <c r="AN31" s="2418"/>
      <c r="AO31" s="2418"/>
      <c r="AP31" s="2359"/>
      <c r="AQ31" s="2359"/>
      <c r="AR31" s="2359"/>
      <c r="AS31" s="2359"/>
      <c r="AT31" s="2359"/>
      <c r="AU31" s="2359"/>
      <c r="AV31" s="2360"/>
      <c r="AW31" s="12"/>
      <c r="AX31" s="2296"/>
      <c r="AY31" s="2297"/>
      <c r="AZ31" s="2297"/>
      <c r="BA31" s="2297"/>
      <c r="BB31" s="2297"/>
      <c r="BC31" s="2297"/>
      <c r="BD31" s="2297"/>
      <c r="BE31" s="2297"/>
      <c r="BF31" s="2297"/>
      <c r="BG31" s="2298"/>
      <c r="BH31" s="2258" t="s">
        <v>156</v>
      </c>
      <c r="BI31" s="2259"/>
      <c r="BJ31" s="2259"/>
      <c r="BK31" s="2259"/>
      <c r="BL31" s="2259"/>
      <c r="BM31" s="2261"/>
      <c r="BN31" s="2258" t="s">
        <v>153</v>
      </c>
      <c r="BO31" s="2259"/>
      <c r="BP31" s="2259"/>
      <c r="BQ31" s="2259"/>
      <c r="BR31" s="2259"/>
      <c r="BS31" s="2259"/>
      <c r="BT31" s="2259"/>
      <c r="BU31" s="2259"/>
      <c r="BV31" s="2261"/>
      <c r="BW31" s="2262" t="s">
        <v>157</v>
      </c>
      <c r="BX31" s="2259"/>
      <c r="BY31" s="2259"/>
      <c r="BZ31" s="2259"/>
      <c r="CA31" s="2259"/>
      <c r="CB31" s="2259"/>
      <c r="CC31" s="2259"/>
      <c r="CD31" s="2259"/>
      <c r="CE31" s="2261"/>
      <c r="CF31" s="2258" t="s">
        <v>158</v>
      </c>
      <c r="CG31" s="2259"/>
      <c r="CH31" s="2259"/>
      <c r="CI31" s="2259"/>
      <c r="CJ31" s="2259"/>
      <c r="CK31" s="2259"/>
      <c r="CL31" s="2259"/>
      <c r="CM31" s="2259"/>
      <c r="CN31" s="2260"/>
    </row>
    <row r="32" spans="1:93" s="13" customFormat="1" ht="20.100000000000001"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X32" s="2296"/>
      <c r="AY32" s="2297"/>
      <c r="AZ32" s="2297"/>
      <c r="BA32" s="2297"/>
      <c r="BB32" s="2297"/>
      <c r="BC32" s="2297"/>
      <c r="BD32" s="2297"/>
      <c r="BE32" s="2297"/>
      <c r="BF32" s="2297"/>
      <c r="BG32" s="2298"/>
      <c r="BH32" s="2258" t="s">
        <v>159</v>
      </c>
      <c r="BI32" s="2259"/>
      <c r="BJ32" s="2259"/>
      <c r="BK32" s="2259"/>
      <c r="BL32" s="2259"/>
      <c r="BM32" s="2261"/>
      <c r="BN32" s="2258" t="s">
        <v>153</v>
      </c>
      <c r="BO32" s="2259"/>
      <c r="BP32" s="2259"/>
      <c r="BQ32" s="2259"/>
      <c r="BR32" s="2259"/>
      <c r="BS32" s="2259"/>
      <c r="BT32" s="2259"/>
      <c r="BU32" s="2259"/>
      <c r="BV32" s="2261"/>
      <c r="BW32" s="2262" t="s">
        <v>160</v>
      </c>
      <c r="BX32" s="2259"/>
      <c r="BY32" s="2259"/>
      <c r="BZ32" s="2259"/>
      <c r="CA32" s="2259"/>
      <c r="CB32" s="2259"/>
      <c r="CC32" s="2259"/>
      <c r="CD32" s="2259"/>
      <c r="CE32" s="2261"/>
      <c r="CF32" s="2258" t="s">
        <v>161</v>
      </c>
      <c r="CG32" s="2259"/>
      <c r="CH32" s="2259"/>
      <c r="CI32" s="2259"/>
      <c r="CJ32" s="2259"/>
      <c r="CK32" s="2259"/>
      <c r="CL32" s="2259"/>
      <c r="CM32" s="2259"/>
      <c r="CN32" s="2260"/>
      <c r="CO32" s="254"/>
    </row>
    <row r="33" spans="1:93" s="13" customFormat="1" ht="20.100000000000001" customHeight="1">
      <c r="A33" s="1214" t="s">
        <v>262</v>
      </c>
      <c r="B33" s="1214"/>
      <c r="C33" s="1214"/>
      <c r="D33" s="1214"/>
      <c r="E33" s="1214"/>
      <c r="F33" s="1214"/>
      <c r="G33" s="1214"/>
      <c r="H33" s="1214"/>
      <c r="I33" s="1214"/>
      <c r="J33" s="1214"/>
      <c r="K33" s="1214"/>
      <c r="L33" s="1214"/>
      <c r="M33" s="1214"/>
      <c r="N33" s="1214"/>
      <c r="O33" s="1214"/>
      <c r="P33" s="1214"/>
      <c r="Q33" s="1214"/>
      <c r="R33" s="1214"/>
      <c r="S33" s="1214"/>
      <c r="T33" s="1214"/>
      <c r="U33" s="1214"/>
      <c r="V33" s="1214"/>
      <c r="W33" s="1214"/>
      <c r="X33" s="1214"/>
      <c r="Y33" s="1214"/>
      <c r="Z33" s="1214"/>
      <c r="AA33" s="1214"/>
      <c r="AB33" s="1214"/>
      <c r="AC33" s="1214"/>
      <c r="AD33" s="1214"/>
      <c r="AE33" s="1214"/>
      <c r="AF33" s="1214"/>
      <c r="AG33" s="1214"/>
      <c r="AH33" s="1214"/>
      <c r="AI33" s="1214"/>
      <c r="AJ33" s="1214"/>
      <c r="AK33" s="1214"/>
      <c r="AL33" s="1214"/>
      <c r="AM33" s="1214"/>
      <c r="AN33" s="1214"/>
      <c r="AO33" s="1214"/>
      <c r="AP33" s="1214"/>
      <c r="AQ33" s="1214"/>
      <c r="AR33" s="1214"/>
      <c r="AS33" s="1214"/>
      <c r="AT33" s="1214"/>
      <c r="AU33" s="1214"/>
      <c r="AV33" s="1214"/>
      <c r="AX33" s="2299"/>
      <c r="AY33" s="2300"/>
      <c r="AZ33" s="2300"/>
      <c r="BA33" s="2300"/>
      <c r="BB33" s="2300"/>
      <c r="BC33" s="2300"/>
      <c r="BD33" s="2300"/>
      <c r="BE33" s="2300"/>
      <c r="BF33" s="2300"/>
      <c r="BG33" s="2301"/>
      <c r="BH33" s="2451" t="s">
        <v>162</v>
      </c>
      <c r="BI33" s="2452"/>
      <c r="BJ33" s="2452"/>
      <c r="BK33" s="2452"/>
      <c r="BL33" s="2452"/>
      <c r="BM33" s="2453"/>
      <c r="BN33" s="2451" t="s">
        <v>153</v>
      </c>
      <c r="BO33" s="2452"/>
      <c r="BP33" s="2452"/>
      <c r="BQ33" s="2452"/>
      <c r="BR33" s="2452"/>
      <c r="BS33" s="2452"/>
      <c r="BT33" s="2452"/>
      <c r="BU33" s="2452"/>
      <c r="BV33" s="2453"/>
      <c r="BW33" s="2454" t="s">
        <v>163</v>
      </c>
      <c r="BX33" s="2452"/>
      <c r="BY33" s="2452"/>
      <c r="BZ33" s="2452"/>
      <c r="CA33" s="2452"/>
      <c r="CB33" s="2452"/>
      <c r="CC33" s="2452"/>
      <c r="CD33" s="2452"/>
      <c r="CE33" s="2453"/>
      <c r="CF33" s="2451" t="s">
        <v>164</v>
      </c>
      <c r="CG33" s="2452"/>
      <c r="CH33" s="2452"/>
      <c r="CI33" s="2452"/>
      <c r="CJ33" s="2452"/>
      <c r="CK33" s="2452"/>
      <c r="CL33" s="2452"/>
      <c r="CM33" s="2452"/>
      <c r="CN33" s="2455"/>
      <c r="CO33" s="254"/>
    </row>
    <row r="34" spans="1:93" s="13" customFormat="1" ht="20.100000000000001"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X34" s="2465" t="s">
        <v>165</v>
      </c>
      <c r="AY34" s="2466"/>
      <c r="AZ34" s="2466"/>
      <c r="BA34" s="2466"/>
      <c r="BB34" s="2466"/>
      <c r="BC34" s="2466"/>
      <c r="BD34" s="2466"/>
      <c r="BE34" s="2466"/>
      <c r="BF34" s="2466"/>
      <c r="BG34" s="2467"/>
      <c r="BH34" s="2474" t="s">
        <v>152</v>
      </c>
      <c r="BI34" s="2475"/>
      <c r="BJ34" s="2475"/>
      <c r="BK34" s="2475"/>
      <c r="BL34" s="2475"/>
      <c r="BM34" s="2476"/>
      <c r="BN34" s="2474" t="s">
        <v>166</v>
      </c>
      <c r="BO34" s="2475"/>
      <c r="BP34" s="2475"/>
      <c r="BQ34" s="2475"/>
      <c r="BR34" s="2475"/>
      <c r="BS34" s="2475"/>
      <c r="BT34" s="2475"/>
      <c r="BU34" s="2475"/>
      <c r="BV34" s="2476"/>
      <c r="BW34" s="2477" t="s">
        <v>167</v>
      </c>
      <c r="BX34" s="2475"/>
      <c r="BY34" s="2475"/>
      <c r="BZ34" s="2475"/>
      <c r="CA34" s="2475"/>
      <c r="CB34" s="2475"/>
      <c r="CC34" s="2475"/>
      <c r="CD34" s="2475"/>
      <c r="CE34" s="2476"/>
      <c r="CF34" s="2474" t="s">
        <v>168</v>
      </c>
      <c r="CG34" s="2475"/>
      <c r="CH34" s="2475"/>
      <c r="CI34" s="2475"/>
      <c r="CJ34" s="2475"/>
      <c r="CK34" s="2475"/>
      <c r="CL34" s="2475"/>
      <c r="CM34" s="2475"/>
      <c r="CN34" s="2478"/>
      <c r="CO34" s="254"/>
    </row>
    <row r="35" spans="1:93" ht="20.100000000000001" customHeight="1">
      <c r="A35" s="1412">
        <f ca="1">TODAY()</f>
        <v>45428</v>
      </c>
      <c r="B35" s="1412"/>
      <c r="C35" s="1412"/>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2"/>
      <c r="AP35" s="1412"/>
      <c r="AQ35" s="1412"/>
      <c r="AR35" s="1412"/>
      <c r="AS35" s="1412"/>
      <c r="AT35" s="1412"/>
      <c r="AU35" s="1412"/>
      <c r="AV35" s="1412"/>
      <c r="AW35" s="12"/>
      <c r="AX35" s="2468"/>
      <c r="AY35" s="2469"/>
      <c r="AZ35" s="2469"/>
      <c r="BA35" s="2469"/>
      <c r="BB35" s="2469"/>
      <c r="BC35" s="2469"/>
      <c r="BD35" s="2469"/>
      <c r="BE35" s="2469"/>
      <c r="BF35" s="2469"/>
      <c r="BG35" s="2470"/>
      <c r="BH35" s="2448" t="s">
        <v>156</v>
      </c>
      <c r="BI35" s="2449"/>
      <c r="BJ35" s="2449"/>
      <c r="BK35" s="2449"/>
      <c r="BL35" s="2449"/>
      <c r="BM35" s="2450"/>
      <c r="BN35" s="2448" t="s">
        <v>166</v>
      </c>
      <c r="BO35" s="2449"/>
      <c r="BP35" s="2449"/>
      <c r="BQ35" s="2449"/>
      <c r="BR35" s="2449"/>
      <c r="BS35" s="2449"/>
      <c r="BT35" s="2449"/>
      <c r="BU35" s="2449"/>
      <c r="BV35" s="2450"/>
      <c r="BW35" s="2479" t="s">
        <v>169</v>
      </c>
      <c r="BX35" s="2449"/>
      <c r="BY35" s="2449"/>
      <c r="BZ35" s="2449"/>
      <c r="CA35" s="2449"/>
      <c r="CB35" s="2449"/>
      <c r="CC35" s="2449"/>
      <c r="CD35" s="2449"/>
      <c r="CE35" s="2450"/>
      <c r="CF35" s="2448" t="s">
        <v>164</v>
      </c>
      <c r="CG35" s="2449"/>
      <c r="CH35" s="2449"/>
      <c r="CI35" s="2449"/>
      <c r="CJ35" s="2449"/>
      <c r="CK35" s="2449"/>
      <c r="CL35" s="2449"/>
      <c r="CM35" s="2449"/>
      <c r="CN35" s="2480"/>
    </row>
    <row r="36" spans="1:93" ht="12.95" customHeight="1">
      <c r="A36" s="13"/>
      <c r="B36" s="13"/>
      <c r="C36" s="13"/>
      <c r="D36" s="13"/>
      <c r="E36" s="13"/>
      <c r="F36" s="13"/>
      <c r="G36" s="13"/>
      <c r="H36" s="13"/>
      <c r="I36" s="13"/>
      <c r="J36" s="13"/>
      <c r="K36" s="13"/>
      <c r="L36" s="13"/>
      <c r="M36" s="13"/>
      <c r="N36" s="13"/>
      <c r="O36" s="13"/>
      <c r="P36" s="13"/>
      <c r="Q36" s="13"/>
      <c r="R36" s="13"/>
      <c r="S36" s="13"/>
      <c r="T36" s="13"/>
      <c r="U36" s="13"/>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12"/>
      <c r="AX36" s="2468"/>
      <c r="AY36" s="2469"/>
      <c r="AZ36" s="2469"/>
      <c r="BA36" s="2469"/>
      <c r="BB36" s="2469"/>
      <c r="BC36" s="2469"/>
      <c r="BD36" s="2469"/>
      <c r="BE36" s="2469"/>
      <c r="BF36" s="2469"/>
      <c r="BG36" s="2470"/>
      <c r="BH36" s="2448" t="s">
        <v>159</v>
      </c>
      <c r="BI36" s="2449"/>
      <c r="BJ36" s="2449"/>
      <c r="BK36" s="2449"/>
      <c r="BL36" s="2449"/>
      <c r="BM36" s="2450"/>
      <c r="BN36" s="2448" t="s">
        <v>166</v>
      </c>
      <c r="BO36" s="2449"/>
      <c r="BP36" s="2449"/>
      <c r="BQ36" s="2449"/>
      <c r="BR36" s="2449"/>
      <c r="BS36" s="2449"/>
      <c r="BT36" s="2449"/>
      <c r="BU36" s="2449"/>
      <c r="BV36" s="2450"/>
      <c r="BW36" s="2479" t="s">
        <v>170</v>
      </c>
      <c r="BX36" s="2449"/>
      <c r="BY36" s="2449"/>
      <c r="BZ36" s="2449"/>
      <c r="CA36" s="2449"/>
      <c r="CB36" s="2449"/>
      <c r="CC36" s="2449"/>
      <c r="CD36" s="2449"/>
      <c r="CE36" s="2450"/>
      <c r="CF36" s="2448" t="s">
        <v>171</v>
      </c>
      <c r="CG36" s="2449"/>
      <c r="CH36" s="2449"/>
      <c r="CI36" s="2449"/>
      <c r="CJ36" s="2449"/>
      <c r="CK36" s="2449"/>
      <c r="CL36" s="2449"/>
      <c r="CM36" s="2449"/>
      <c r="CN36" s="2480"/>
    </row>
    <row r="37" spans="1:93" ht="18" customHeight="1">
      <c r="A37" s="13"/>
      <c r="B37" s="13"/>
      <c r="C37" s="13"/>
      <c r="D37" s="13"/>
      <c r="E37" s="13"/>
      <c r="F37" s="13"/>
      <c r="G37" s="13"/>
      <c r="H37" s="13"/>
      <c r="I37" s="13"/>
      <c r="J37" s="13"/>
      <c r="K37" s="13"/>
      <c r="L37" s="13"/>
      <c r="M37" s="13"/>
      <c r="N37" s="13"/>
      <c r="O37" s="13"/>
      <c r="P37" s="13"/>
      <c r="Q37" s="13"/>
      <c r="R37" s="13"/>
      <c r="S37" s="13"/>
      <c r="T37" s="13"/>
      <c r="U37" s="13"/>
      <c r="V37" s="44"/>
      <c r="W37" s="44"/>
      <c r="X37" s="44"/>
      <c r="Y37" s="44"/>
      <c r="Z37" s="44"/>
      <c r="AA37" s="44"/>
      <c r="AB37" s="44"/>
      <c r="AC37" s="2091" t="s">
        <v>59</v>
      </c>
      <c r="AD37" s="2091"/>
      <c r="AE37" s="2091"/>
      <c r="AF37" s="2091"/>
      <c r="AG37" s="2091"/>
      <c r="AH37" s="2091"/>
      <c r="AI37" s="2091"/>
      <c r="AJ37" s="1219">
        <f>'1'!$AJ$24:$AR$24</f>
        <v>0</v>
      </c>
      <c r="AK37" s="1219"/>
      <c r="AL37" s="1219"/>
      <c r="AM37" s="1219"/>
      <c r="AN37" s="1219"/>
      <c r="AO37" s="1219"/>
      <c r="AP37" s="1219"/>
      <c r="AQ37" s="1219"/>
      <c r="AR37" s="1219"/>
      <c r="AS37" s="1410" t="s">
        <v>12</v>
      </c>
      <c r="AT37" s="1410"/>
      <c r="AU37" s="1410"/>
      <c r="AV37" s="1410"/>
      <c r="AW37" s="85"/>
      <c r="AX37" s="2471"/>
      <c r="AY37" s="2472"/>
      <c r="AZ37" s="2472"/>
      <c r="BA37" s="2472"/>
      <c r="BB37" s="2472"/>
      <c r="BC37" s="2472"/>
      <c r="BD37" s="2472"/>
      <c r="BE37" s="2472"/>
      <c r="BF37" s="2472"/>
      <c r="BG37" s="2473"/>
      <c r="BH37" s="2443" t="s">
        <v>162</v>
      </c>
      <c r="BI37" s="2444"/>
      <c r="BJ37" s="2444"/>
      <c r="BK37" s="2444"/>
      <c r="BL37" s="2444"/>
      <c r="BM37" s="2445"/>
      <c r="BN37" s="2443" t="s">
        <v>166</v>
      </c>
      <c r="BO37" s="2444"/>
      <c r="BP37" s="2444"/>
      <c r="BQ37" s="2444"/>
      <c r="BR37" s="2444"/>
      <c r="BS37" s="2444"/>
      <c r="BT37" s="2444"/>
      <c r="BU37" s="2444"/>
      <c r="BV37" s="2445"/>
      <c r="BW37" s="2446" t="s">
        <v>172</v>
      </c>
      <c r="BX37" s="2444"/>
      <c r="BY37" s="2444"/>
      <c r="BZ37" s="2444"/>
      <c r="CA37" s="2444"/>
      <c r="CB37" s="2444"/>
      <c r="CC37" s="2444"/>
      <c r="CD37" s="2444"/>
      <c r="CE37" s="2445"/>
      <c r="CF37" s="2443" t="s">
        <v>153</v>
      </c>
      <c r="CG37" s="2444"/>
      <c r="CH37" s="2444"/>
      <c r="CI37" s="2444"/>
      <c r="CJ37" s="2444"/>
      <c r="CK37" s="2444"/>
      <c r="CL37" s="2444"/>
      <c r="CM37" s="2444"/>
      <c r="CN37" s="2447"/>
    </row>
    <row r="38" spans="1:93" ht="18" customHeight="1">
      <c r="A38" s="280"/>
      <c r="B38" s="280"/>
      <c r="C38" s="280"/>
      <c r="D38" s="280"/>
      <c r="E38" s="280"/>
      <c r="F38" s="280"/>
      <c r="G38" s="280"/>
      <c r="H38" s="280"/>
      <c r="I38" s="280"/>
      <c r="J38" s="280"/>
      <c r="K38" s="280"/>
      <c r="L38" s="1410"/>
      <c r="M38" s="1410"/>
      <c r="N38" s="1410"/>
      <c r="O38" s="356"/>
      <c r="P38" s="356"/>
      <c r="Q38" s="356"/>
      <c r="R38" s="356"/>
      <c r="S38" s="356"/>
      <c r="T38" s="356"/>
      <c r="U38" s="356"/>
      <c r="V38" s="356"/>
      <c r="W38" s="356"/>
      <c r="X38" s="356"/>
      <c r="Y38" s="356"/>
      <c r="Z38" s="356"/>
      <c r="AA38" s="356"/>
      <c r="AB38" s="356"/>
      <c r="AC38" s="2091"/>
      <c r="AD38" s="2091"/>
      <c r="AE38" s="2091"/>
      <c r="AF38" s="2091"/>
      <c r="AG38" s="2091"/>
      <c r="AH38" s="2091"/>
      <c r="AI38" s="2091"/>
      <c r="AJ38" s="1219"/>
      <c r="AK38" s="1219"/>
      <c r="AL38" s="1219"/>
      <c r="AM38" s="1219"/>
      <c r="AN38" s="1219"/>
      <c r="AO38" s="1219"/>
      <c r="AP38" s="1219"/>
      <c r="AQ38" s="1219"/>
      <c r="AR38" s="1219"/>
      <c r="AS38" s="1410"/>
      <c r="AT38" s="1410"/>
      <c r="AU38" s="1410"/>
      <c r="AV38" s="1410"/>
      <c r="AW38" s="12"/>
      <c r="AX38" s="2441" t="s">
        <v>785</v>
      </c>
      <c r="AY38" s="2441"/>
      <c r="AZ38" s="2441"/>
      <c r="BA38" s="2441"/>
      <c r="BB38" s="2441"/>
      <c r="BC38" s="2441"/>
      <c r="BD38" s="2441"/>
      <c r="BE38" s="2441"/>
      <c r="BF38" s="2441"/>
      <c r="BG38" s="2441"/>
      <c r="BH38" s="2441"/>
      <c r="BI38" s="2441"/>
      <c r="BJ38" s="2441"/>
      <c r="BK38" s="2441"/>
      <c r="BL38" s="2441"/>
      <c r="BM38" s="2441"/>
      <c r="BN38" s="2441"/>
      <c r="BO38" s="2441"/>
      <c r="BP38" s="2441"/>
      <c r="BQ38" s="2441"/>
      <c r="BR38" s="2441"/>
      <c r="BS38" s="2441"/>
      <c r="BT38" s="2441"/>
      <c r="BU38" s="2441"/>
      <c r="BV38" s="2441"/>
      <c r="BW38" s="2441"/>
      <c r="BX38" s="2441"/>
      <c r="BY38" s="2441"/>
      <c r="BZ38" s="2441"/>
      <c r="CA38" s="2441"/>
      <c r="CB38" s="2441"/>
      <c r="CC38" s="2441"/>
      <c r="CD38" s="2441"/>
      <c r="CE38" s="2441"/>
      <c r="CF38" s="2441"/>
      <c r="CG38" s="2441"/>
      <c r="CH38" s="2441"/>
      <c r="CI38" s="2441"/>
      <c r="CJ38" s="2441"/>
      <c r="CK38" s="2441"/>
      <c r="CL38" s="2441"/>
      <c r="CM38" s="2441"/>
      <c r="CN38" s="2441"/>
    </row>
    <row r="39" spans="1:93" ht="18" customHeight="1">
      <c r="A39" s="1214" t="s">
        <v>1276</v>
      </c>
      <c r="B39" s="1214"/>
      <c r="C39" s="1214"/>
      <c r="D39" s="1214"/>
      <c r="E39" s="1214"/>
      <c r="F39" s="1214"/>
      <c r="G39" s="1214"/>
      <c r="H39" s="1214"/>
      <c r="I39" s="1214"/>
      <c r="J39" s="1214"/>
      <c r="K39" s="1214"/>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12"/>
      <c r="AX39" s="2442"/>
      <c r="AY39" s="2442"/>
      <c r="AZ39" s="2442"/>
      <c r="BA39" s="2442"/>
      <c r="BB39" s="2442"/>
      <c r="BC39" s="2442"/>
      <c r="BD39" s="2442"/>
      <c r="BE39" s="2442"/>
      <c r="BF39" s="2442"/>
      <c r="BG39" s="2442"/>
      <c r="BH39" s="2442"/>
      <c r="BI39" s="2442"/>
      <c r="BJ39" s="2442"/>
      <c r="BK39" s="2442"/>
      <c r="BL39" s="2442"/>
      <c r="BM39" s="2442"/>
      <c r="BN39" s="2442"/>
      <c r="BO39" s="2442"/>
      <c r="BP39" s="2442"/>
      <c r="BQ39" s="2442"/>
      <c r="BR39" s="2442"/>
      <c r="BS39" s="2442"/>
      <c r="BT39" s="2442"/>
      <c r="BU39" s="2442"/>
      <c r="BV39" s="2442"/>
      <c r="BW39" s="2442"/>
      <c r="BX39" s="2442"/>
      <c r="BY39" s="2442"/>
      <c r="BZ39" s="2442"/>
      <c r="CA39" s="2442"/>
      <c r="CB39" s="2442"/>
      <c r="CC39" s="2442"/>
      <c r="CD39" s="2442"/>
      <c r="CE39" s="2442"/>
      <c r="CF39" s="2442"/>
      <c r="CG39" s="2442"/>
      <c r="CH39" s="2442"/>
      <c r="CI39" s="2442"/>
      <c r="CJ39" s="2442"/>
      <c r="CK39" s="2442"/>
      <c r="CL39" s="2442"/>
      <c r="CM39" s="2442"/>
      <c r="CN39" s="2442"/>
    </row>
    <row r="40" spans="1:93" ht="18" customHeight="1">
      <c r="AW40" s="12"/>
      <c r="AX40" s="2442"/>
      <c r="AY40" s="2442"/>
      <c r="AZ40" s="2442"/>
      <c r="BA40" s="2442"/>
      <c r="BB40" s="2442"/>
      <c r="BC40" s="2442"/>
      <c r="BD40" s="2442"/>
      <c r="BE40" s="2442"/>
      <c r="BF40" s="2442"/>
      <c r="BG40" s="2442"/>
      <c r="BH40" s="2442"/>
      <c r="BI40" s="2442"/>
      <c r="BJ40" s="2442"/>
      <c r="BK40" s="2442"/>
      <c r="BL40" s="2442"/>
      <c r="BM40" s="2442"/>
      <c r="BN40" s="2442"/>
      <c r="BO40" s="2442"/>
      <c r="BP40" s="2442"/>
      <c r="BQ40" s="2442"/>
      <c r="BR40" s="2442"/>
      <c r="BS40" s="2442"/>
      <c r="BT40" s="2442"/>
      <c r="BU40" s="2442"/>
      <c r="BV40" s="2442"/>
      <c r="BW40" s="2442"/>
      <c r="BX40" s="2442"/>
      <c r="BY40" s="2442"/>
      <c r="BZ40" s="2442"/>
      <c r="CA40" s="2442"/>
      <c r="CB40" s="2442"/>
      <c r="CC40" s="2442"/>
      <c r="CD40" s="2442"/>
      <c r="CE40" s="2442"/>
      <c r="CF40" s="2442"/>
      <c r="CG40" s="2442"/>
      <c r="CH40" s="2442"/>
      <c r="CI40" s="2442"/>
      <c r="CJ40" s="2442"/>
      <c r="CK40" s="2442"/>
      <c r="CL40" s="2442"/>
      <c r="CM40" s="2442"/>
      <c r="CN40" s="2442"/>
    </row>
    <row r="41" spans="1:93" ht="18" customHeight="1">
      <c r="AW41" s="12"/>
      <c r="AX41" s="2442"/>
      <c r="AY41" s="2442"/>
      <c r="AZ41" s="2442"/>
      <c r="BA41" s="2442"/>
      <c r="BB41" s="2442"/>
      <c r="BC41" s="2442"/>
      <c r="BD41" s="2442"/>
      <c r="BE41" s="2442"/>
      <c r="BF41" s="2442"/>
      <c r="BG41" s="2442"/>
      <c r="BH41" s="2442"/>
      <c r="BI41" s="2442"/>
      <c r="BJ41" s="2442"/>
      <c r="BK41" s="2442"/>
      <c r="BL41" s="2442"/>
      <c r="BM41" s="2442"/>
      <c r="BN41" s="2442"/>
      <c r="BO41" s="2442"/>
      <c r="BP41" s="2442"/>
      <c r="BQ41" s="2442"/>
      <c r="BR41" s="2442"/>
      <c r="BS41" s="2442"/>
      <c r="BT41" s="2442"/>
      <c r="BU41" s="2442"/>
      <c r="BV41" s="2442"/>
      <c r="BW41" s="2442"/>
      <c r="BX41" s="2442"/>
      <c r="BY41" s="2442"/>
      <c r="BZ41" s="2442"/>
      <c r="CA41" s="2442"/>
      <c r="CB41" s="2442"/>
      <c r="CC41" s="2442"/>
      <c r="CD41" s="2442"/>
      <c r="CE41" s="2442"/>
      <c r="CF41" s="2442"/>
      <c r="CG41" s="2442"/>
      <c r="CH41" s="2442"/>
      <c r="CI41" s="2442"/>
      <c r="CJ41" s="2442"/>
      <c r="CK41" s="2442"/>
      <c r="CL41" s="2442"/>
      <c r="CM41" s="2442"/>
      <c r="CN41" s="2442"/>
    </row>
    <row r="42" spans="1:93" ht="18" customHeight="1">
      <c r="AX42" s="2442"/>
      <c r="AY42" s="2442"/>
      <c r="AZ42" s="2442"/>
      <c r="BA42" s="2442"/>
      <c r="BB42" s="2442"/>
      <c r="BC42" s="2442"/>
      <c r="BD42" s="2442"/>
      <c r="BE42" s="2442"/>
      <c r="BF42" s="2442"/>
      <c r="BG42" s="2442"/>
      <c r="BH42" s="2442"/>
      <c r="BI42" s="2442"/>
      <c r="BJ42" s="2442"/>
      <c r="BK42" s="2442"/>
      <c r="BL42" s="2442"/>
      <c r="BM42" s="2442"/>
      <c r="BN42" s="2442"/>
      <c r="BO42" s="2442"/>
      <c r="BP42" s="2442"/>
      <c r="BQ42" s="2442"/>
      <c r="BR42" s="2442"/>
      <c r="BS42" s="2442"/>
      <c r="BT42" s="2442"/>
      <c r="BU42" s="2442"/>
      <c r="BV42" s="2442"/>
      <c r="BW42" s="2442"/>
      <c r="BX42" s="2442"/>
      <c r="BY42" s="2442"/>
      <c r="BZ42" s="2442"/>
      <c r="CA42" s="2442"/>
      <c r="CB42" s="2442"/>
      <c r="CC42" s="2442"/>
      <c r="CD42" s="2442"/>
      <c r="CE42" s="2442"/>
      <c r="CF42" s="2442"/>
      <c r="CG42" s="2442"/>
      <c r="CH42" s="2442"/>
      <c r="CI42" s="2442"/>
      <c r="CJ42" s="2442"/>
      <c r="CK42" s="2442"/>
      <c r="CL42" s="2442"/>
      <c r="CM42" s="2442"/>
      <c r="CN42" s="2442"/>
    </row>
    <row r="43" spans="1:93" ht="18" customHeight="1">
      <c r="AX43" s="2421" t="s">
        <v>666</v>
      </c>
      <c r="AY43" s="2422"/>
      <c r="AZ43" s="2422"/>
      <c r="BA43" s="2422"/>
      <c r="BB43" s="2422"/>
      <c r="BC43" s="2422"/>
      <c r="BD43" s="2422"/>
      <c r="BE43" s="2422"/>
      <c r="BF43" s="2422"/>
      <c r="BG43" s="2422"/>
      <c r="BH43" s="2422"/>
      <c r="BI43" s="2422"/>
      <c r="BJ43" s="2422"/>
      <c r="BK43" s="2422"/>
      <c r="BL43" s="2422"/>
      <c r="BM43" s="2422"/>
      <c r="BN43" s="2422"/>
      <c r="BO43" s="2422"/>
      <c r="BP43" s="2422"/>
      <c r="BQ43" s="2422"/>
      <c r="BR43" s="2422"/>
      <c r="BS43" s="2422"/>
      <c r="BT43" s="2422"/>
      <c r="BU43" s="2422"/>
      <c r="BV43" s="2422"/>
      <c r="BW43" s="2422"/>
      <c r="BX43" s="2422"/>
      <c r="BY43" s="2422"/>
      <c r="BZ43" s="2422"/>
      <c r="CA43" s="2422"/>
      <c r="CB43" s="2422"/>
      <c r="CC43" s="2422"/>
      <c r="CD43" s="2422"/>
      <c r="CE43" s="2422"/>
      <c r="CF43" s="2422"/>
      <c r="CG43" s="2422"/>
      <c r="CH43" s="2422"/>
      <c r="CI43" s="2422"/>
      <c r="CJ43" s="2422"/>
      <c r="CK43" s="2422"/>
      <c r="CL43" s="2422"/>
      <c r="CM43" s="2422"/>
      <c r="CN43" s="2422"/>
    </row>
    <row r="44" spans="1:93" ht="18" customHeight="1">
      <c r="AX44" s="2462" t="s">
        <v>173</v>
      </c>
      <c r="AY44" s="2463"/>
      <c r="AZ44" s="2463"/>
      <c r="BA44" s="2463"/>
      <c r="BB44" s="2463"/>
      <c r="BC44" s="2463"/>
      <c r="BD44" s="2463"/>
      <c r="BE44" s="2463" t="s">
        <v>174</v>
      </c>
      <c r="BF44" s="2463"/>
      <c r="BG44" s="2463"/>
      <c r="BH44" s="2463"/>
      <c r="BI44" s="2463"/>
      <c r="BJ44" s="2463"/>
      <c r="BK44" s="2463"/>
      <c r="BL44" s="2463"/>
      <c r="BM44" s="2463"/>
      <c r="BN44" s="2463" t="s">
        <v>175</v>
      </c>
      <c r="BO44" s="2463"/>
      <c r="BP44" s="2463"/>
      <c r="BQ44" s="2463"/>
      <c r="BR44" s="2463"/>
      <c r="BS44" s="2463"/>
      <c r="BT44" s="2463"/>
      <c r="BU44" s="2463"/>
      <c r="BV44" s="2463"/>
      <c r="BW44" s="2463" t="s">
        <v>176</v>
      </c>
      <c r="BX44" s="2463"/>
      <c r="BY44" s="2463"/>
      <c r="BZ44" s="2463"/>
      <c r="CA44" s="2463"/>
      <c r="CB44" s="2463"/>
      <c r="CC44" s="2463"/>
      <c r="CD44" s="2463"/>
      <c r="CE44" s="2463"/>
      <c r="CF44" s="2463" t="s">
        <v>177</v>
      </c>
      <c r="CG44" s="2463"/>
      <c r="CH44" s="2463"/>
      <c r="CI44" s="2463"/>
      <c r="CJ44" s="2463"/>
      <c r="CK44" s="2463"/>
      <c r="CL44" s="2463"/>
      <c r="CM44" s="2463"/>
      <c r="CN44" s="2464"/>
    </row>
    <row r="45" spans="1:93" ht="18" customHeight="1">
      <c r="AX45" s="2411" t="s">
        <v>152</v>
      </c>
      <c r="AY45" s="2412"/>
      <c r="AZ45" s="2412"/>
      <c r="BA45" s="2412"/>
      <c r="BB45" s="2412"/>
      <c r="BC45" s="2412"/>
      <c r="BD45" s="2412"/>
      <c r="BE45" s="2407" t="s">
        <v>178</v>
      </c>
      <c r="BF45" s="2407"/>
      <c r="BG45" s="2407"/>
      <c r="BH45" s="2407"/>
      <c r="BI45" s="2407"/>
      <c r="BJ45" s="2407"/>
      <c r="BK45" s="2407"/>
      <c r="BL45" s="2407"/>
      <c r="BM45" s="2407"/>
      <c r="BN45" s="2412" t="s">
        <v>179</v>
      </c>
      <c r="BO45" s="2412"/>
      <c r="BP45" s="2412"/>
      <c r="BQ45" s="2412"/>
      <c r="BR45" s="2412"/>
      <c r="BS45" s="2412"/>
      <c r="BT45" s="2412"/>
      <c r="BU45" s="2412"/>
      <c r="BV45" s="2412"/>
      <c r="BW45" s="2407" t="s">
        <v>180</v>
      </c>
      <c r="BX45" s="2407"/>
      <c r="BY45" s="2407"/>
      <c r="BZ45" s="2407"/>
      <c r="CA45" s="2407"/>
      <c r="CB45" s="2407"/>
      <c r="CC45" s="2407"/>
      <c r="CD45" s="2407"/>
      <c r="CE45" s="2407"/>
      <c r="CF45" s="2412" t="s">
        <v>181</v>
      </c>
      <c r="CG45" s="2412"/>
      <c r="CH45" s="2412"/>
      <c r="CI45" s="2412"/>
      <c r="CJ45" s="2412"/>
      <c r="CK45" s="2412"/>
      <c r="CL45" s="2412"/>
      <c r="CM45" s="2412"/>
      <c r="CN45" s="2413"/>
    </row>
    <row r="46" spans="1:93" ht="18" customHeight="1">
      <c r="AX46" s="2411"/>
      <c r="AY46" s="2412"/>
      <c r="AZ46" s="2412"/>
      <c r="BA46" s="2412"/>
      <c r="BB46" s="2412"/>
      <c r="BC46" s="2412"/>
      <c r="BD46" s="2412"/>
      <c r="BE46" s="2407"/>
      <c r="BF46" s="2407"/>
      <c r="BG46" s="2407"/>
      <c r="BH46" s="2407"/>
      <c r="BI46" s="2407"/>
      <c r="BJ46" s="2407"/>
      <c r="BK46" s="2407"/>
      <c r="BL46" s="2407"/>
      <c r="BM46" s="2407"/>
      <c r="BN46" s="2412"/>
      <c r="BO46" s="2412"/>
      <c r="BP46" s="2412"/>
      <c r="BQ46" s="2412"/>
      <c r="BR46" s="2412"/>
      <c r="BS46" s="2412"/>
      <c r="BT46" s="2412"/>
      <c r="BU46" s="2412"/>
      <c r="BV46" s="2412"/>
      <c r="BW46" s="2407"/>
      <c r="BX46" s="2407"/>
      <c r="BY46" s="2407"/>
      <c r="BZ46" s="2407"/>
      <c r="CA46" s="2407"/>
      <c r="CB46" s="2407"/>
      <c r="CC46" s="2407"/>
      <c r="CD46" s="2407"/>
      <c r="CE46" s="2407"/>
      <c r="CF46" s="2412"/>
      <c r="CG46" s="2412"/>
      <c r="CH46" s="2412"/>
      <c r="CI46" s="2412"/>
      <c r="CJ46" s="2412"/>
      <c r="CK46" s="2412"/>
      <c r="CL46" s="2412"/>
      <c r="CM46" s="2412"/>
      <c r="CN46" s="2413"/>
    </row>
    <row r="47" spans="1:93" ht="18" customHeight="1">
      <c r="AX47" s="2411"/>
      <c r="AY47" s="2412"/>
      <c r="AZ47" s="2412"/>
      <c r="BA47" s="2412"/>
      <c r="BB47" s="2412"/>
      <c r="BC47" s="2412"/>
      <c r="BD47" s="2412"/>
      <c r="BE47" s="2407"/>
      <c r="BF47" s="2407"/>
      <c r="BG47" s="2407"/>
      <c r="BH47" s="2407"/>
      <c r="BI47" s="2407"/>
      <c r="BJ47" s="2407"/>
      <c r="BK47" s="2407"/>
      <c r="BL47" s="2407"/>
      <c r="BM47" s="2407"/>
      <c r="BN47" s="2412"/>
      <c r="BO47" s="2412"/>
      <c r="BP47" s="2412"/>
      <c r="BQ47" s="2412"/>
      <c r="BR47" s="2412"/>
      <c r="BS47" s="2412"/>
      <c r="BT47" s="2412"/>
      <c r="BU47" s="2412"/>
      <c r="BV47" s="2412"/>
      <c r="BW47" s="2407"/>
      <c r="BX47" s="2407"/>
      <c r="BY47" s="2407"/>
      <c r="BZ47" s="2407"/>
      <c r="CA47" s="2407"/>
      <c r="CB47" s="2407"/>
      <c r="CC47" s="2407"/>
      <c r="CD47" s="2407"/>
      <c r="CE47" s="2407"/>
      <c r="CF47" s="2412"/>
      <c r="CG47" s="2412"/>
      <c r="CH47" s="2412"/>
      <c r="CI47" s="2412"/>
      <c r="CJ47" s="2412"/>
      <c r="CK47" s="2412"/>
      <c r="CL47" s="2412"/>
      <c r="CM47" s="2412"/>
      <c r="CN47" s="2413"/>
    </row>
    <row r="48" spans="1:93" ht="18" customHeight="1">
      <c r="AX48" s="2411" t="s">
        <v>156</v>
      </c>
      <c r="AY48" s="2412"/>
      <c r="AZ48" s="2412"/>
      <c r="BA48" s="2412"/>
      <c r="BB48" s="2412"/>
      <c r="BC48" s="2412"/>
      <c r="BD48" s="2412"/>
      <c r="BE48" s="2406" t="s">
        <v>2076</v>
      </c>
      <c r="BF48" s="2407"/>
      <c r="BG48" s="2407"/>
      <c r="BH48" s="2407"/>
      <c r="BI48" s="2407"/>
      <c r="BJ48" s="2407"/>
      <c r="BK48" s="2407"/>
      <c r="BL48" s="2407"/>
      <c r="BM48" s="2407"/>
      <c r="BN48" s="2406" t="s">
        <v>2075</v>
      </c>
      <c r="BO48" s="2407"/>
      <c r="BP48" s="2407"/>
      <c r="BQ48" s="2407"/>
      <c r="BR48" s="2407"/>
      <c r="BS48" s="2407"/>
      <c r="BT48" s="2407"/>
      <c r="BU48" s="2407"/>
      <c r="BV48" s="2407"/>
      <c r="BW48" s="2407" t="s">
        <v>182</v>
      </c>
      <c r="BX48" s="2407"/>
      <c r="BY48" s="2407"/>
      <c r="BZ48" s="2407"/>
      <c r="CA48" s="2407"/>
      <c r="CB48" s="2407"/>
      <c r="CC48" s="2407"/>
      <c r="CD48" s="2407"/>
      <c r="CE48" s="2407"/>
      <c r="CF48" s="2407" t="s">
        <v>183</v>
      </c>
      <c r="CG48" s="2407"/>
      <c r="CH48" s="2407"/>
      <c r="CI48" s="2407"/>
      <c r="CJ48" s="2407"/>
      <c r="CK48" s="2407"/>
      <c r="CL48" s="2407"/>
      <c r="CM48" s="2407"/>
      <c r="CN48" s="2408"/>
    </row>
    <row r="49" spans="50:92" ht="18" customHeight="1">
      <c r="AX49" s="2411"/>
      <c r="AY49" s="2412"/>
      <c r="AZ49" s="2412"/>
      <c r="BA49" s="2412"/>
      <c r="BB49" s="2412"/>
      <c r="BC49" s="2412"/>
      <c r="BD49" s="2412"/>
      <c r="BE49" s="2407"/>
      <c r="BF49" s="2407"/>
      <c r="BG49" s="2407"/>
      <c r="BH49" s="2407"/>
      <c r="BI49" s="2407"/>
      <c r="BJ49" s="2407"/>
      <c r="BK49" s="2407"/>
      <c r="BL49" s="2407"/>
      <c r="BM49" s="2407"/>
      <c r="BN49" s="2407"/>
      <c r="BO49" s="2407"/>
      <c r="BP49" s="2407"/>
      <c r="BQ49" s="2407"/>
      <c r="BR49" s="2407"/>
      <c r="BS49" s="2407"/>
      <c r="BT49" s="2407"/>
      <c r="BU49" s="2407"/>
      <c r="BV49" s="2407"/>
      <c r="BW49" s="2407"/>
      <c r="BX49" s="2407"/>
      <c r="BY49" s="2407"/>
      <c r="BZ49" s="2407"/>
      <c r="CA49" s="2407"/>
      <c r="CB49" s="2407"/>
      <c r="CC49" s="2407"/>
      <c r="CD49" s="2407"/>
      <c r="CE49" s="2407"/>
      <c r="CF49" s="2407"/>
      <c r="CG49" s="2407"/>
      <c r="CH49" s="2407"/>
      <c r="CI49" s="2407"/>
      <c r="CJ49" s="2407"/>
      <c r="CK49" s="2407"/>
      <c r="CL49" s="2407"/>
      <c r="CM49" s="2407"/>
      <c r="CN49" s="2408"/>
    </row>
    <row r="50" spans="50:92" ht="18" customHeight="1">
      <c r="AX50" s="2411"/>
      <c r="AY50" s="2412"/>
      <c r="AZ50" s="2412"/>
      <c r="BA50" s="2412"/>
      <c r="BB50" s="2412"/>
      <c r="BC50" s="2412"/>
      <c r="BD50" s="2412"/>
      <c r="BE50" s="2407"/>
      <c r="BF50" s="2407"/>
      <c r="BG50" s="2407"/>
      <c r="BH50" s="2407"/>
      <c r="BI50" s="2407"/>
      <c r="BJ50" s="2407"/>
      <c r="BK50" s="2407"/>
      <c r="BL50" s="2407"/>
      <c r="BM50" s="2407"/>
      <c r="BN50" s="2407"/>
      <c r="BO50" s="2407"/>
      <c r="BP50" s="2407"/>
      <c r="BQ50" s="2407"/>
      <c r="BR50" s="2407"/>
      <c r="BS50" s="2407"/>
      <c r="BT50" s="2407"/>
      <c r="BU50" s="2407"/>
      <c r="BV50" s="2407"/>
      <c r="BW50" s="2407"/>
      <c r="BX50" s="2407"/>
      <c r="BY50" s="2407"/>
      <c r="BZ50" s="2407"/>
      <c r="CA50" s="2407"/>
      <c r="CB50" s="2407"/>
      <c r="CC50" s="2407"/>
      <c r="CD50" s="2407"/>
      <c r="CE50" s="2407"/>
      <c r="CF50" s="2407"/>
      <c r="CG50" s="2407"/>
      <c r="CH50" s="2407"/>
      <c r="CI50" s="2407"/>
      <c r="CJ50" s="2407"/>
      <c r="CK50" s="2407"/>
      <c r="CL50" s="2407"/>
      <c r="CM50" s="2407"/>
      <c r="CN50" s="2408"/>
    </row>
    <row r="51" spans="50:92" ht="18" customHeight="1">
      <c r="AX51" s="2411" t="s">
        <v>159</v>
      </c>
      <c r="AY51" s="2412"/>
      <c r="AZ51" s="2412"/>
      <c r="BA51" s="2412"/>
      <c r="BB51" s="2412"/>
      <c r="BC51" s="2412"/>
      <c r="BD51" s="2412"/>
      <c r="BE51" s="2406" t="s">
        <v>2117</v>
      </c>
      <c r="BF51" s="2407"/>
      <c r="BG51" s="2407"/>
      <c r="BH51" s="2407"/>
      <c r="BI51" s="2407"/>
      <c r="BJ51" s="2407"/>
      <c r="BK51" s="2407"/>
      <c r="BL51" s="2407"/>
      <c r="BM51" s="2407"/>
      <c r="BN51" s="2406" t="s">
        <v>2078</v>
      </c>
      <c r="BO51" s="2407"/>
      <c r="BP51" s="2407"/>
      <c r="BQ51" s="2407"/>
      <c r="BR51" s="2407"/>
      <c r="BS51" s="2407"/>
      <c r="BT51" s="2407"/>
      <c r="BU51" s="2407"/>
      <c r="BV51" s="2407"/>
      <c r="BW51" s="2407" t="s">
        <v>184</v>
      </c>
      <c r="BX51" s="2407"/>
      <c r="BY51" s="2407"/>
      <c r="BZ51" s="2407"/>
      <c r="CA51" s="2407"/>
      <c r="CB51" s="2407"/>
      <c r="CC51" s="2407"/>
      <c r="CD51" s="2407"/>
      <c r="CE51" s="2407"/>
      <c r="CF51" s="2406" t="s">
        <v>2081</v>
      </c>
      <c r="CG51" s="2407"/>
      <c r="CH51" s="2407"/>
      <c r="CI51" s="2407"/>
      <c r="CJ51" s="2407"/>
      <c r="CK51" s="2407"/>
      <c r="CL51" s="2407"/>
      <c r="CM51" s="2407"/>
      <c r="CN51" s="2408"/>
    </row>
    <row r="52" spans="50:92" ht="18" customHeight="1">
      <c r="AX52" s="2411"/>
      <c r="AY52" s="2412"/>
      <c r="AZ52" s="2412"/>
      <c r="BA52" s="2412"/>
      <c r="BB52" s="2412"/>
      <c r="BC52" s="2412"/>
      <c r="BD52" s="2412"/>
      <c r="BE52" s="2407"/>
      <c r="BF52" s="2407"/>
      <c r="BG52" s="2407"/>
      <c r="BH52" s="2407"/>
      <c r="BI52" s="2407"/>
      <c r="BJ52" s="2407"/>
      <c r="BK52" s="2407"/>
      <c r="BL52" s="2407"/>
      <c r="BM52" s="2407"/>
      <c r="BN52" s="2407"/>
      <c r="BO52" s="2407"/>
      <c r="BP52" s="2407"/>
      <c r="BQ52" s="2407"/>
      <c r="BR52" s="2407"/>
      <c r="BS52" s="2407"/>
      <c r="BT52" s="2407"/>
      <c r="BU52" s="2407"/>
      <c r="BV52" s="2407"/>
      <c r="BW52" s="2407"/>
      <c r="BX52" s="2407"/>
      <c r="BY52" s="2407"/>
      <c r="BZ52" s="2407"/>
      <c r="CA52" s="2407"/>
      <c r="CB52" s="2407"/>
      <c r="CC52" s="2407"/>
      <c r="CD52" s="2407"/>
      <c r="CE52" s="2407"/>
      <c r="CF52" s="2407"/>
      <c r="CG52" s="2407"/>
      <c r="CH52" s="2407"/>
      <c r="CI52" s="2407"/>
      <c r="CJ52" s="2407"/>
      <c r="CK52" s="2407"/>
      <c r="CL52" s="2407"/>
      <c r="CM52" s="2407"/>
      <c r="CN52" s="2408"/>
    </row>
    <row r="53" spans="50:92" ht="18" customHeight="1">
      <c r="AX53" s="2411"/>
      <c r="AY53" s="2412"/>
      <c r="AZ53" s="2412"/>
      <c r="BA53" s="2412"/>
      <c r="BB53" s="2412"/>
      <c r="BC53" s="2412"/>
      <c r="BD53" s="2412"/>
      <c r="BE53" s="2407"/>
      <c r="BF53" s="2407"/>
      <c r="BG53" s="2407"/>
      <c r="BH53" s="2407"/>
      <c r="BI53" s="2407"/>
      <c r="BJ53" s="2407"/>
      <c r="BK53" s="2407"/>
      <c r="BL53" s="2407"/>
      <c r="BM53" s="2407"/>
      <c r="BN53" s="2407"/>
      <c r="BO53" s="2407"/>
      <c r="BP53" s="2407"/>
      <c r="BQ53" s="2407"/>
      <c r="BR53" s="2407"/>
      <c r="BS53" s="2407"/>
      <c r="BT53" s="2407"/>
      <c r="BU53" s="2407"/>
      <c r="BV53" s="2407"/>
      <c r="BW53" s="2407"/>
      <c r="BX53" s="2407"/>
      <c r="BY53" s="2407"/>
      <c r="BZ53" s="2407"/>
      <c r="CA53" s="2407"/>
      <c r="CB53" s="2407"/>
      <c r="CC53" s="2407"/>
      <c r="CD53" s="2407"/>
      <c r="CE53" s="2407"/>
      <c r="CF53" s="2407"/>
      <c r="CG53" s="2407"/>
      <c r="CH53" s="2407"/>
      <c r="CI53" s="2407"/>
      <c r="CJ53" s="2407"/>
      <c r="CK53" s="2407"/>
      <c r="CL53" s="2407"/>
      <c r="CM53" s="2407"/>
      <c r="CN53" s="2408"/>
    </row>
    <row r="54" spans="50:92" ht="18" customHeight="1">
      <c r="AX54" s="2411"/>
      <c r="AY54" s="2412"/>
      <c r="AZ54" s="2412"/>
      <c r="BA54" s="2412"/>
      <c r="BB54" s="2412"/>
      <c r="BC54" s="2412"/>
      <c r="BD54" s="2412"/>
      <c r="BE54" s="2407"/>
      <c r="BF54" s="2407"/>
      <c r="BG54" s="2407"/>
      <c r="BH54" s="2407"/>
      <c r="BI54" s="2407"/>
      <c r="BJ54" s="2407"/>
      <c r="BK54" s="2407"/>
      <c r="BL54" s="2407"/>
      <c r="BM54" s="2407"/>
      <c r="BN54" s="2407"/>
      <c r="BO54" s="2407"/>
      <c r="BP54" s="2407"/>
      <c r="BQ54" s="2407"/>
      <c r="BR54" s="2407"/>
      <c r="BS54" s="2407"/>
      <c r="BT54" s="2407"/>
      <c r="BU54" s="2407"/>
      <c r="BV54" s="2407"/>
      <c r="BW54" s="2407"/>
      <c r="BX54" s="2407"/>
      <c r="BY54" s="2407"/>
      <c r="BZ54" s="2407"/>
      <c r="CA54" s="2407"/>
      <c r="CB54" s="2407"/>
      <c r="CC54" s="2407"/>
      <c r="CD54" s="2407"/>
      <c r="CE54" s="2407"/>
      <c r="CF54" s="2407"/>
      <c r="CG54" s="2407"/>
      <c r="CH54" s="2407"/>
      <c r="CI54" s="2407"/>
      <c r="CJ54" s="2407"/>
      <c r="CK54" s="2407"/>
      <c r="CL54" s="2407"/>
      <c r="CM54" s="2407"/>
      <c r="CN54" s="2408"/>
    </row>
    <row r="55" spans="50:92" ht="18" customHeight="1">
      <c r="AX55" s="2411"/>
      <c r="AY55" s="2412"/>
      <c r="AZ55" s="2412"/>
      <c r="BA55" s="2412"/>
      <c r="BB55" s="2412"/>
      <c r="BC55" s="2412"/>
      <c r="BD55" s="2412"/>
      <c r="BE55" s="2407"/>
      <c r="BF55" s="2407"/>
      <c r="BG55" s="2407"/>
      <c r="BH55" s="2407"/>
      <c r="BI55" s="2407"/>
      <c r="BJ55" s="2407"/>
      <c r="BK55" s="2407"/>
      <c r="BL55" s="2407"/>
      <c r="BM55" s="2407"/>
      <c r="BN55" s="2407"/>
      <c r="BO55" s="2407"/>
      <c r="BP55" s="2407"/>
      <c r="BQ55" s="2407"/>
      <c r="BR55" s="2407"/>
      <c r="BS55" s="2407"/>
      <c r="BT55" s="2407"/>
      <c r="BU55" s="2407"/>
      <c r="BV55" s="2407"/>
      <c r="BW55" s="2407"/>
      <c r="BX55" s="2407"/>
      <c r="BY55" s="2407"/>
      <c r="BZ55" s="2407"/>
      <c r="CA55" s="2407"/>
      <c r="CB55" s="2407"/>
      <c r="CC55" s="2407"/>
      <c r="CD55" s="2407"/>
      <c r="CE55" s="2407"/>
      <c r="CF55" s="2407"/>
      <c r="CG55" s="2407"/>
      <c r="CH55" s="2407"/>
      <c r="CI55" s="2407"/>
      <c r="CJ55" s="2407"/>
      <c r="CK55" s="2407"/>
      <c r="CL55" s="2407"/>
      <c r="CM55" s="2407"/>
      <c r="CN55" s="2408"/>
    </row>
    <row r="56" spans="50:92" ht="18" customHeight="1">
      <c r="AX56" s="2411"/>
      <c r="AY56" s="2412"/>
      <c r="AZ56" s="2412"/>
      <c r="BA56" s="2412"/>
      <c r="BB56" s="2412"/>
      <c r="BC56" s="2412"/>
      <c r="BD56" s="2412"/>
      <c r="BE56" s="2407"/>
      <c r="BF56" s="2407"/>
      <c r="BG56" s="2407"/>
      <c r="BH56" s="2407"/>
      <c r="BI56" s="2407"/>
      <c r="BJ56" s="2407"/>
      <c r="BK56" s="2407"/>
      <c r="BL56" s="2407"/>
      <c r="BM56" s="2407"/>
      <c r="BN56" s="2407"/>
      <c r="BO56" s="2407"/>
      <c r="BP56" s="2407"/>
      <c r="BQ56" s="2407"/>
      <c r="BR56" s="2407"/>
      <c r="BS56" s="2407"/>
      <c r="BT56" s="2407"/>
      <c r="BU56" s="2407"/>
      <c r="BV56" s="2407"/>
      <c r="BW56" s="2407"/>
      <c r="BX56" s="2407"/>
      <c r="BY56" s="2407"/>
      <c r="BZ56" s="2407"/>
      <c r="CA56" s="2407"/>
      <c r="CB56" s="2407"/>
      <c r="CC56" s="2407"/>
      <c r="CD56" s="2407"/>
      <c r="CE56" s="2407"/>
      <c r="CF56" s="2407"/>
      <c r="CG56" s="2407"/>
      <c r="CH56" s="2407"/>
      <c r="CI56" s="2407"/>
      <c r="CJ56" s="2407"/>
      <c r="CK56" s="2407"/>
      <c r="CL56" s="2407"/>
      <c r="CM56" s="2407"/>
      <c r="CN56" s="2408"/>
    </row>
    <row r="57" spans="50:92" ht="18" customHeight="1">
      <c r="AX57" s="2411"/>
      <c r="AY57" s="2412"/>
      <c r="AZ57" s="2412"/>
      <c r="BA57" s="2412"/>
      <c r="BB57" s="2412"/>
      <c r="BC57" s="2412"/>
      <c r="BD57" s="2412"/>
      <c r="BE57" s="2407"/>
      <c r="BF57" s="2407"/>
      <c r="BG57" s="2407"/>
      <c r="BH57" s="2407"/>
      <c r="BI57" s="2407"/>
      <c r="BJ57" s="2407"/>
      <c r="BK57" s="2407"/>
      <c r="BL57" s="2407"/>
      <c r="BM57" s="2407"/>
      <c r="BN57" s="2407"/>
      <c r="BO57" s="2407"/>
      <c r="BP57" s="2407"/>
      <c r="BQ57" s="2407"/>
      <c r="BR57" s="2407"/>
      <c r="BS57" s="2407"/>
      <c r="BT57" s="2407"/>
      <c r="BU57" s="2407"/>
      <c r="BV57" s="2407"/>
      <c r="BW57" s="2407"/>
      <c r="BX57" s="2407"/>
      <c r="BY57" s="2407"/>
      <c r="BZ57" s="2407"/>
      <c r="CA57" s="2407"/>
      <c r="CB57" s="2407"/>
      <c r="CC57" s="2407"/>
      <c r="CD57" s="2407"/>
      <c r="CE57" s="2407"/>
      <c r="CF57" s="2407"/>
      <c r="CG57" s="2407"/>
      <c r="CH57" s="2407"/>
      <c r="CI57" s="2407"/>
      <c r="CJ57" s="2407"/>
      <c r="CK57" s="2407"/>
      <c r="CL57" s="2407"/>
      <c r="CM57" s="2407"/>
      <c r="CN57" s="2408"/>
    </row>
    <row r="58" spans="50:92" ht="18" customHeight="1">
      <c r="AX58" s="2411" t="s">
        <v>162</v>
      </c>
      <c r="AY58" s="2412"/>
      <c r="AZ58" s="2412"/>
      <c r="BA58" s="2412"/>
      <c r="BB58" s="2412"/>
      <c r="BC58" s="2412"/>
      <c r="BD58" s="2412"/>
      <c r="BE58" s="2406" t="s">
        <v>2077</v>
      </c>
      <c r="BF58" s="2407"/>
      <c r="BG58" s="2407"/>
      <c r="BH58" s="2407"/>
      <c r="BI58" s="2407"/>
      <c r="BJ58" s="2407"/>
      <c r="BK58" s="2407"/>
      <c r="BL58" s="2407"/>
      <c r="BM58" s="2407"/>
      <c r="BN58" s="2407" t="s">
        <v>185</v>
      </c>
      <c r="BO58" s="2407"/>
      <c r="BP58" s="2407"/>
      <c r="BQ58" s="2407"/>
      <c r="BR58" s="2407"/>
      <c r="BS58" s="2407"/>
      <c r="BT58" s="2407"/>
      <c r="BU58" s="2407"/>
      <c r="BV58" s="2407"/>
      <c r="BW58" s="2407" t="s">
        <v>186</v>
      </c>
      <c r="BX58" s="2407"/>
      <c r="BY58" s="2407"/>
      <c r="BZ58" s="2407"/>
      <c r="CA58" s="2407"/>
      <c r="CB58" s="2407"/>
      <c r="CC58" s="2407"/>
      <c r="CD58" s="2407"/>
      <c r="CE58" s="2407"/>
      <c r="CF58" s="2406" t="s">
        <v>187</v>
      </c>
      <c r="CG58" s="2407"/>
      <c r="CH58" s="2407"/>
      <c r="CI58" s="2407"/>
      <c r="CJ58" s="2407"/>
      <c r="CK58" s="2407"/>
      <c r="CL58" s="2407"/>
      <c r="CM58" s="2407"/>
      <c r="CN58" s="2408"/>
    </row>
    <row r="59" spans="50:92" ht="18" customHeight="1">
      <c r="AX59" s="2411"/>
      <c r="AY59" s="2412"/>
      <c r="AZ59" s="2412"/>
      <c r="BA59" s="2412"/>
      <c r="BB59" s="2412"/>
      <c r="BC59" s="2412"/>
      <c r="BD59" s="2412"/>
      <c r="BE59" s="2407"/>
      <c r="BF59" s="2407"/>
      <c r="BG59" s="2407"/>
      <c r="BH59" s="2407"/>
      <c r="BI59" s="2407"/>
      <c r="BJ59" s="2407"/>
      <c r="BK59" s="2407"/>
      <c r="BL59" s="2407"/>
      <c r="BM59" s="2407"/>
      <c r="BN59" s="2407"/>
      <c r="BO59" s="2407"/>
      <c r="BP59" s="2407"/>
      <c r="BQ59" s="2407"/>
      <c r="BR59" s="2407"/>
      <c r="BS59" s="2407"/>
      <c r="BT59" s="2407"/>
      <c r="BU59" s="2407"/>
      <c r="BV59" s="2407"/>
      <c r="BW59" s="2407"/>
      <c r="BX59" s="2407"/>
      <c r="BY59" s="2407"/>
      <c r="BZ59" s="2407"/>
      <c r="CA59" s="2407"/>
      <c r="CB59" s="2407"/>
      <c r="CC59" s="2407"/>
      <c r="CD59" s="2407"/>
      <c r="CE59" s="2407"/>
      <c r="CF59" s="2407"/>
      <c r="CG59" s="2407"/>
      <c r="CH59" s="2407"/>
      <c r="CI59" s="2407"/>
      <c r="CJ59" s="2407"/>
      <c r="CK59" s="2407"/>
      <c r="CL59" s="2407"/>
      <c r="CM59" s="2407"/>
      <c r="CN59" s="2408"/>
    </row>
    <row r="60" spans="50:92" ht="18" customHeight="1">
      <c r="AX60" s="2411"/>
      <c r="AY60" s="2412"/>
      <c r="AZ60" s="2412"/>
      <c r="BA60" s="2412"/>
      <c r="BB60" s="2412"/>
      <c r="BC60" s="2412"/>
      <c r="BD60" s="2412"/>
      <c r="BE60" s="2407"/>
      <c r="BF60" s="2407"/>
      <c r="BG60" s="2407"/>
      <c r="BH60" s="2407"/>
      <c r="BI60" s="2407"/>
      <c r="BJ60" s="2407"/>
      <c r="BK60" s="2407"/>
      <c r="BL60" s="2407"/>
      <c r="BM60" s="2407"/>
      <c r="BN60" s="2407"/>
      <c r="BO60" s="2407"/>
      <c r="BP60" s="2407"/>
      <c r="BQ60" s="2407"/>
      <c r="BR60" s="2407"/>
      <c r="BS60" s="2407"/>
      <c r="BT60" s="2407"/>
      <c r="BU60" s="2407"/>
      <c r="BV60" s="2407"/>
      <c r="BW60" s="2407"/>
      <c r="BX60" s="2407"/>
      <c r="BY60" s="2407"/>
      <c r="BZ60" s="2407"/>
      <c r="CA60" s="2407"/>
      <c r="CB60" s="2407"/>
      <c r="CC60" s="2407"/>
      <c r="CD60" s="2407"/>
      <c r="CE60" s="2407"/>
      <c r="CF60" s="2407"/>
      <c r="CG60" s="2407"/>
      <c r="CH60" s="2407"/>
      <c r="CI60" s="2407"/>
      <c r="CJ60" s="2407"/>
      <c r="CK60" s="2407"/>
      <c r="CL60" s="2407"/>
      <c r="CM60" s="2407"/>
      <c r="CN60" s="2408"/>
    </row>
    <row r="61" spans="50:92" ht="18" customHeight="1">
      <c r="AX61" s="2411"/>
      <c r="AY61" s="2412"/>
      <c r="AZ61" s="2412"/>
      <c r="BA61" s="2412"/>
      <c r="BB61" s="2412"/>
      <c r="BC61" s="2412"/>
      <c r="BD61" s="2412"/>
      <c r="BE61" s="2407"/>
      <c r="BF61" s="2407"/>
      <c r="BG61" s="2407"/>
      <c r="BH61" s="2407"/>
      <c r="BI61" s="2407"/>
      <c r="BJ61" s="2407"/>
      <c r="BK61" s="2407"/>
      <c r="BL61" s="2407"/>
      <c r="BM61" s="2407"/>
      <c r="BN61" s="2407"/>
      <c r="BO61" s="2407"/>
      <c r="BP61" s="2407"/>
      <c r="BQ61" s="2407"/>
      <c r="BR61" s="2407"/>
      <c r="BS61" s="2407"/>
      <c r="BT61" s="2407"/>
      <c r="BU61" s="2407"/>
      <c r="BV61" s="2407"/>
      <c r="BW61" s="2407"/>
      <c r="BX61" s="2407"/>
      <c r="BY61" s="2407"/>
      <c r="BZ61" s="2407"/>
      <c r="CA61" s="2407"/>
      <c r="CB61" s="2407"/>
      <c r="CC61" s="2407"/>
      <c r="CD61" s="2407"/>
      <c r="CE61" s="2407"/>
      <c r="CF61" s="2407"/>
      <c r="CG61" s="2407"/>
      <c r="CH61" s="2407"/>
      <c r="CI61" s="2407"/>
      <c r="CJ61" s="2407"/>
      <c r="CK61" s="2407"/>
      <c r="CL61" s="2407"/>
      <c r="CM61" s="2407"/>
      <c r="CN61" s="2408"/>
    </row>
    <row r="62" spans="50:92" ht="18" customHeight="1">
      <c r="AX62" s="2416"/>
      <c r="AY62" s="2417"/>
      <c r="AZ62" s="2417"/>
      <c r="BA62" s="2417"/>
      <c r="BB62" s="2417"/>
      <c r="BC62" s="2417"/>
      <c r="BD62" s="2417"/>
      <c r="BE62" s="2409"/>
      <c r="BF62" s="2409"/>
      <c r="BG62" s="2409"/>
      <c r="BH62" s="2409"/>
      <c r="BI62" s="2409"/>
      <c r="BJ62" s="2409"/>
      <c r="BK62" s="2409"/>
      <c r="BL62" s="2409"/>
      <c r="BM62" s="2409"/>
      <c r="BN62" s="2409"/>
      <c r="BO62" s="2409"/>
      <c r="BP62" s="2409"/>
      <c r="BQ62" s="2409"/>
      <c r="BR62" s="2409"/>
      <c r="BS62" s="2409"/>
      <c r="BT62" s="2409"/>
      <c r="BU62" s="2409"/>
      <c r="BV62" s="2409"/>
      <c r="BW62" s="2409"/>
      <c r="BX62" s="2409"/>
      <c r="BY62" s="2409"/>
      <c r="BZ62" s="2409"/>
      <c r="CA62" s="2409"/>
      <c r="CB62" s="2409"/>
      <c r="CC62" s="2409"/>
      <c r="CD62" s="2409"/>
      <c r="CE62" s="2409"/>
      <c r="CF62" s="2409"/>
      <c r="CG62" s="2409"/>
      <c r="CH62" s="2409"/>
      <c r="CI62" s="2409"/>
      <c r="CJ62" s="2409"/>
      <c r="CK62" s="2409"/>
      <c r="CL62" s="2409"/>
      <c r="CM62" s="2409"/>
      <c r="CN62" s="2410"/>
    </row>
    <row r="63" spans="50:92" ht="18" customHeight="1">
      <c r="AX63" s="2421" t="s">
        <v>668</v>
      </c>
      <c r="AY63" s="2422"/>
      <c r="AZ63" s="2422"/>
      <c r="BA63" s="2422"/>
      <c r="BB63" s="2422"/>
      <c r="BC63" s="2422"/>
      <c r="BD63" s="2422"/>
      <c r="BE63" s="2422"/>
      <c r="BF63" s="2422"/>
      <c r="BG63" s="2422"/>
      <c r="BH63" s="2422"/>
      <c r="BI63" s="2422"/>
      <c r="BJ63" s="2422"/>
      <c r="BK63" s="2422"/>
      <c r="BL63" s="2422"/>
      <c r="BM63" s="2422"/>
      <c r="BN63" s="2422"/>
      <c r="BO63" s="2422"/>
      <c r="BP63" s="2422"/>
      <c r="BQ63" s="2422"/>
      <c r="BR63" s="2422"/>
      <c r="BS63" s="2422"/>
      <c r="BT63" s="2422"/>
      <c r="BU63" s="2422"/>
      <c r="BV63" s="2422"/>
      <c r="BW63" s="2422"/>
      <c r="BX63" s="2422"/>
      <c r="BY63" s="2422"/>
      <c r="BZ63" s="2422"/>
      <c r="CA63" s="2422"/>
      <c r="CB63" s="2422"/>
      <c r="CC63" s="2422"/>
      <c r="CD63" s="2422"/>
      <c r="CE63" s="2422"/>
      <c r="CF63" s="2422"/>
      <c r="CG63" s="2422"/>
      <c r="CH63" s="2422"/>
      <c r="CI63" s="2422"/>
      <c r="CJ63" s="2422"/>
      <c r="CK63" s="2422"/>
      <c r="CL63" s="2422"/>
      <c r="CM63" s="2422"/>
      <c r="CN63" s="2422"/>
    </row>
    <row r="64" spans="50:92" ht="18" customHeight="1">
      <c r="AX64" s="2423" t="s">
        <v>669</v>
      </c>
      <c r="AY64" s="2424"/>
      <c r="AZ64" s="2424"/>
      <c r="BA64" s="2424"/>
      <c r="BB64" s="2424"/>
      <c r="BC64" s="2424"/>
      <c r="BD64" s="2424"/>
      <c r="BE64" s="2424"/>
      <c r="BF64" s="2424"/>
      <c r="BG64" s="2424"/>
      <c r="BH64" s="2424" t="s">
        <v>670</v>
      </c>
      <c r="BI64" s="2424"/>
      <c r="BJ64" s="2424"/>
      <c r="BK64" s="2424"/>
      <c r="BL64" s="2424"/>
      <c r="BM64" s="2424"/>
      <c r="BN64" s="2424"/>
      <c r="BO64" s="2424"/>
      <c r="BP64" s="2424"/>
      <c r="BQ64" s="2424"/>
      <c r="BR64" s="2424"/>
      <c r="BS64" s="2424"/>
      <c r="BT64" s="2424"/>
      <c r="BU64" s="2424"/>
      <c r="BV64" s="2424"/>
      <c r="BW64" s="2424"/>
      <c r="BX64" s="2424"/>
      <c r="BY64" s="2424"/>
      <c r="BZ64" s="2424"/>
      <c r="CA64" s="2424"/>
      <c r="CB64" s="2424"/>
      <c r="CC64" s="2424"/>
      <c r="CD64" s="2424"/>
      <c r="CE64" s="2424"/>
      <c r="CF64" s="2424"/>
      <c r="CG64" s="2424"/>
      <c r="CH64" s="2424"/>
      <c r="CI64" s="2424"/>
      <c r="CJ64" s="2424"/>
      <c r="CK64" s="2424"/>
      <c r="CL64" s="2424"/>
      <c r="CM64" s="2424"/>
      <c r="CN64" s="2427"/>
    </row>
    <row r="65" spans="50:92" ht="18" customHeight="1">
      <c r="AX65" s="2425"/>
      <c r="AY65" s="2426"/>
      <c r="AZ65" s="2426"/>
      <c r="BA65" s="2426"/>
      <c r="BB65" s="2426"/>
      <c r="BC65" s="2426"/>
      <c r="BD65" s="2426"/>
      <c r="BE65" s="2426"/>
      <c r="BF65" s="2426"/>
      <c r="BG65" s="2426"/>
      <c r="BH65" s="2426" t="s">
        <v>671</v>
      </c>
      <c r="BI65" s="2426"/>
      <c r="BJ65" s="2426"/>
      <c r="BK65" s="2426"/>
      <c r="BL65" s="2426"/>
      <c r="BM65" s="2426"/>
      <c r="BN65" s="2426"/>
      <c r="BO65" s="2426"/>
      <c r="BP65" s="2426"/>
      <c r="BQ65" s="2426"/>
      <c r="BR65" s="2426"/>
      <c r="BS65" s="2426" t="s">
        <v>672</v>
      </c>
      <c r="BT65" s="2426"/>
      <c r="BU65" s="2426"/>
      <c r="BV65" s="2426"/>
      <c r="BW65" s="2426"/>
      <c r="BX65" s="2426"/>
      <c r="BY65" s="2426"/>
      <c r="BZ65" s="2426"/>
      <c r="CA65" s="2426"/>
      <c r="CB65" s="2426"/>
      <c r="CC65" s="2426"/>
      <c r="CD65" s="2426" t="s">
        <v>673</v>
      </c>
      <c r="CE65" s="2426"/>
      <c r="CF65" s="2426"/>
      <c r="CG65" s="2426"/>
      <c r="CH65" s="2426"/>
      <c r="CI65" s="2426"/>
      <c r="CJ65" s="2426"/>
      <c r="CK65" s="2426"/>
      <c r="CL65" s="2426"/>
      <c r="CM65" s="2426"/>
      <c r="CN65" s="2428"/>
    </row>
    <row r="66" spans="50:92" ht="18" customHeight="1">
      <c r="AX66" s="2429" t="s">
        <v>2082</v>
      </c>
      <c r="AY66" s="2426"/>
      <c r="AZ66" s="2426"/>
      <c r="BA66" s="2426"/>
      <c r="BB66" s="2426"/>
      <c r="BC66" s="2426"/>
      <c r="BD66" s="2426"/>
      <c r="BE66" s="2426"/>
      <c r="BF66" s="2426"/>
      <c r="BG66" s="2426"/>
      <c r="BH66" s="2426" t="s">
        <v>675</v>
      </c>
      <c r="BI66" s="2426"/>
      <c r="BJ66" s="2426"/>
      <c r="BK66" s="2426"/>
      <c r="BL66" s="2426"/>
      <c r="BM66" s="2426"/>
      <c r="BN66" s="2426"/>
      <c r="BO66" s="2426"/>
      <c r="BP66" s="2426"/>
      <c r="BQ66" s="2426"/>
      <c r="BR66" s="2426"/>
      <c r="BS66" s="2426" t="s">
        <v>674</v>
      </c>
      <c r="BT66" s="2426"/>
      <c r="BU66" s="2426"/>
      <c r="BV66" s="2426"/>
      <c r="BW66" s="2426"/>
      <c r="BX66" s="2426"/>
      <c r="BY66" s="2426"/>
      <c r="BZ66" s="2426"/>
      <c r="CA66" s="2426"/>
      <c r="CB66" s="2426"/>
      <c r="CC66" s="2426"/>
      <c r="CD66" s="2426" t="s">
        <v>677</v>
      </c>
      <c r="CE66" s="2426"/>
      <c r="CF66" s="2426"/>
      <c r="CG66" s="2426"/>
      <c r="CH66" s="2426"/>
      <c r="CI66" s="2426"/>
      <c r="CJ66" s="2426"/>
      <c r="CK66" s="2426"/>
      <c r="CL66" s="2426"/>
      <c r="CM66" s="2426"/>
      <c r="CN66" s="2428"/>
    </row>
    <row r="67" spans="50:92" ht="18" customHeight="1">
      <c r="AX67" s="2430" t="s">
        <v>2083</v>
      </c>
      <c r="AY67" s="2419"/>
      <c r="AZ67" s="2419"/>
      <c r="BA67" s="2419"/>
      <c r="BB67" s="2419"/>
      <c r="BC67" s="2419"/>
      <c r="BD67" s="2419"/>
      <c r="BE67" s="2419"/>
      <c r="BF67" s="2419"/>
      <c r="BG67" s="2419"/>
      <c r="BH67" s="2419" t="s">
        <v>676</v>
      </c>
      <c r="BI67" s="2419"/>
      <c r="BJ67" s="2419"/>
      <c r="BK67" s="2419"/>
      <c r="BL67" s="2419"/>
      <c r="BM67" s="2419"/>
      <c r="BN67" s="2419"/>
      <c r="BO67" s="2419"/>
      <c r="BP67" s="2419"/>
      <c r="BQ67" s="2419"/>
      <c r="BR67" s="2419"/>
      <c r="BS67" s="2419" t="s">
        <v>678</v>
      </c>
      <c r="BT67" s="2419"/>
      <c r="BU67" s="2419"/>
      <c r="BV67" s="2419"/>
      <c r="BW67" s="2419"/>
      <c r="BX67" s="2419"/>
      <c r="BY67" s="2419"/>
      <c r="BZ67" s="2419"/>
      <c r="CA67" s="2419"/>
      <c r="CB67" s="2419"/>
      <c r="CC67" s="2419"/>
      <c r="CD67" s="2419" t="s">
        <v>674</v>
      </c>
      <c r="CE67" s="2419"/>
      <c r="CF67" s="2419"/>
      <c r="CG67" s="2419"/>
      <c r="CH67" s="2419"/>
      <c r="CI67" s="2419"/>
      <c r="CJ67" s="2419"/>
      <c r="CK67" s="2419"/>
      <c r="CL67" s="2419"/>
      <c r="CM67" s="2419"/>
      <c r="CN67" s="2420"/>
    </row>
  </sheetData>
  <sheetProtection insertColumns="0" deleteColumns="0"/>
  <protectedRanges>
    <protectedRange sqref="L57" name="범위1_2_3"/>
    <protectedRange sqref="AH69:AM69 AP69:AT69" name="범위1_3_4"/>
    <protectedRange sqref="L60:O62 L64:O66" name="범위1_4_1_3"/>
    <protectedRange sqref="Y60 Y64" name="범위2_1_1_3"/>
    <protectedRange sqref="AH70:AM71 AP70:AT71" name="범위1_3_1_3"/>
    <protectedRange sqref="AG51" name="범위1_6"/>
    <protectedRange sqref="L93" name="범위1_2_2_1_2"/>
    <protectedRange sqref="AH105:AM105 AP105:AT105" name="범위1_3_3_1_2"/>
    <protectedRange sqref="L96:O98 L100:O102" name="범위1_4_1_2_1_2"/>
    <protectedRange sqref="Y96 Y100" name="범위2_1_1_2_1_2"/>
    <protectedRange sqref="AH106:AM107 AP106:AT107" name="범위1_3_1_2_1_2"/>
    <protectedRange sqref="AG88" name="범위1_4_2_2"/>
    <protectedRange sqref="AQ47:AQ48 N47:O48 Q48" name="범위1_1_1"/>
    <protectedRange sqref="AQ84:AQ85 N84:O85 Q85" name="범위1_1_2"/>
    <protectedRange sqref="AG9" name="범위1_6_1"/>
    <protectedRange sqref="L15" name="범위1_2_1_2_1"/>
    <protectedRange sqref="G18:J21 G23:J26" name="범위1_4_1_1_2_1"/>
    <protectedRange sqref="T18 T23" name="범위2_1_1_1_2_1"/>
    <protectedRange sqref="AK12:AK13 M12:M13 R12:R13 AB12:AB13 AG12:AG13" name="범위1_4"/>
    <protectedRange sqref="AQ18:AT19 AQ22:AT25 AQ27:AT27" name="범위1_3_2_3"/>
    <protectedRange sqref="AQ20:AT20" name="범위1_3_2_3_1"/>
    <protectedRange sqref="AQ21:AT21" name="범위1_3_2"/>
    <protectedRange sqref="AQ26:AT26" name="범위1_3_2_1"/>
    <protectedRange sqref="AQ5:AQ6 N5:O6 Q6" name="범위1_1_1_1"/>
    <protectedRange sqref="AP29:AT29 AJ29:AM29 AC29:AG29" name="범위1_3_2_2_1"/>
    <protectedRange sqref="AP30:AT31 AJ30:AM31 AC30:AG31" name="범위1_3_1_1_2_1"/>
  </protectedRanges>
  <mergeCells count="230">
    <mergeCell ref="AX43:CN43"/>
    <mergeCell ref="AX44:BD44"/>
    <mergeCell ref="BE44:BM44"/>
    <mergeCell ref="BN44:BV44"/>
    <mergeCell ref="BW44:CE44"/>
    <mergeCell ref="CF44:CN44"/>
    <mergeCell ref="AX34:BG37"/>
    <mergeCell ref="BH34:BM34"/>
    <mergeCell ref="BN34:BV34"/>
    <mergeCell ref="BW34:CE34"/>
    <mergeCell ref="CF34:CN34"/>
    <mergeCell ref="BH35:BM35"/>
    <mergeCell ref="BN35:BV35"/>
    <mergeCell ref="BW35:CE35"/>
    <mergeCell ref="CF35:CN35"/>
    <mergeCell ref="BW36:CE36"/>
    <mergeCell ref="CF36:CN36"/>
    <mergeCell ref="AS38:AV38"/>
    <mergeCell ref="A39:K39"/>
    <mergeCell ref="B29:P31"/>
    <mergeCell ref="AX38:CN42"/>
    <mergeCell ref="BH37:BM37"/>
    <mergeCell ref="BN37:BV37"/>
    <mergeCell ref="BW37:CE37"/>
    <mergeCell ref="CF37:CN37"/>
    <mergeCell ref="BH36:BM36"/>
    <mergeCell ref="BN36:BV36"/>
    <mergeCell ref="BH33:BM33"/>
    <mergeCell ref="BN33:BV33"/>
    <mergeCell ref="BW33:CE33"/>
    <mergeCell ref="CF33:CN33"/>
    <mergeCell ref="BH30:BM30"/>
    <mergeCell ref="BN30:BV30"/>
    <mergeCell ref="BW30:CE30"/>
    <mergeCell ref="CF30:CN30"/>
    <mergeCell ref="BH31:BM31"/>
    <mergeCell ref="AC37:AI37"/>
    <mergeCell ref="AJ37:AR37"/>
    <mergeCell ref="AS37:AV37"/>
    <mergeCell ref="L38:N38"/>
    <mergeCell ref="AX29:BG29"/>
    <mergeCell ref="AD18:AI18"/>
    <mergeCell ref="AJ18:AO18"/>
    <mergeCell ref="V22:AB22"/>
    <mergeCell ref="AC38:AI38"/>
    <mergeCell ref="AJ38:AR38"/>
    <mergeCell ref="Z20:AA21"/>
    <mergeCell ref="X20:X21"/>
    <mergeCell ref="AJ20:AO21"/>
    <mergeCell ref="AC29:AI29"/>
    <mergeCell ref="BH67:BR67"/>
    <mergeCell ref="BS67:CC67"/>
    <mergeCell ref="CD67:CN67"/>
    <mergeCell ref="AX63:CN63"/>
    <mergeCell ref="AX64:BG65"/>
    <mergeCell ref="BH64:CN64"/>
    <mergeCell ref="BH65:BR65"/>
    <mergeCell ref="BS65:CC65"/>
    <mergeCell ref="CD65:CN65"/>
    <mergeCell ref="AX66:BG66"/>
    <mergeCell ref="BH66:BR66"/>
    <mergeCell ref="BS66:CC66"/>
    <mergeCell ref="CD66:CN66"/>
    <mergeCell ref="AX67:BG67"/>
    <mergeCell ref="CF58:CN62"/>
    <mergeCell ref="AX45:BD47"/>
    <mergeCell ref="BE45:BM47"/>
    <mergeCell ref="BN45:BV47"/>
    <mergeCell ref="BW45:CE47"/>
    <mergeCell ref="CF45:CN47"/>
    <mergeCell ref="AC30:AI30"/>
    <mergeCell ref="AC31:AI31"/>
    <mergeCell ref="AX48:BD50"/>
    <mergeCell ref="BE48:BM50"/>
    <mergeCell ref="BN48:BV50"/>
    <mergeCell ref="BW48:CE50"/>
    <mergeCell ref="CF48:CN50"/>
    <mergeCell ref="AX51:BD57"/>
    <mergeCell ref="BE51:BM57"/>
    <mergeCell ref="BN51:BV57"/>
    <mergeCell ref="BW51:CE57"/>
    <mergeCell ref="CF51:CN57"/>
    <mergeCell ref="AX58:BD62"/>
    <mergeCell ref="BE58:BM62"/>
    <mergeCell ref="BN58:BV62"/>
    <mergeCell ref="BW58:CE62"/>
    <mergeCell ref="AJ31:AO31"/>
    <mergeCell ref="BW31:CE31"/>
    <mergeCell ref="A1:AV1"/>
    <mergeCell ref="A2:AV2"/>
    <mergeCell ref="A4:G4"/>
    <mergeCell ref="H4:V4"/>
    <mergeCell ref="W4:AB4"/>
    <mergeCell ref="AC4:AI4"/>
    <mergeCell ref="AJ4:AN4"/>
    <mergeCell ref="AP4:AV4"/>
    <mergeCell ref="AX4:BG4"/>
    <mergeCell ref="AX3:BG3"/>
    <mergeCell ref="A5:G5"/>
    <mergeCell ref="H5:V5"/>
    <mergeCell ref="W5:AB5"/>
    <mergeCell ref="AC5:AV5"/>
    <mergeCell ref="A6:G6"/>
    <mergeCell ref="H6:AV6"/>
    <mergeCell ref="AX5:CO5"/>
    <mergeCell ref="AX6:CO27"/>
    <mergeCell ref="A8:F8"/>
    <mergeCell ref="B9:K9"/>
    <mergeCell ref="L9:W9"/>
    <mergeCell ref="X9:AF9"/>
    <mergeCell ref="AG9:AV9"/>
    <mergeCell ref="B10:K10"/>
    <mergeCell ref="L10:R10"/>
    <mergeCell ref="S10:U10"/>
    <mergeCell ref="V10:AD10"/>
    <mergeCell ref="AE10:AM10"/>
    <mergeCell ref="AN10:AQ10"/>
    <mergeCell ref="AR10:AU10"/>
    <mergeCell ref="B11:K11"/>
    <mergeCell ref="L11:AV11"/>
    <mergeCell ref="B12:K12"/>
    <mergeCell ref="B13:K13"/>
    <mergeCell ref="L13:Y13"/>
    <mergeCell ref="AA13:AM13"/>
    <mergeCell ref="AO13:AP13"/>
    <mergeCell ref="AR13:AS13"/>
    <mergeCell ref="AT13:AV13"/>
    <mergeCell ref="B14:K15"/>
    <mergeCell ref="L14:AV15"/>
    <mergeCell ref="L12:Y12"/>
    <mergeCell ref="AA12:AM12"/>
    <mergeCell ref="AO12:AP12"/>
    <mergeCell ref="AR12:AS12"/>
    <mergeCell ref="AT12:AV12"/>
    <mergeCell ref="A17:F17"/>
    <mergeCell ref="G17:W17"/>
    <mergeCell ref="AP17:AV17"/>
    <mergeCell ref="AD17:AI17"/>
    <mergeCell ref="AJ17:AO17"/>
    <mergeCell ref="AP19:AV19"/>
    <mergeCell ref="AP31:AV31"/>
    <mergeCell ref="AP29:AV29"/>
    <mergeCell ref="AP30:AV30"/>
    <mergeCell ref="AD24:AI24"/>
    <mergeCell ref="AP21:AV21"/>
    <mergeCell ref="AP23:AV23"/>
    <mergeCell ref="AP27:AV27"/>
    <mergeCell ref="AP28:AV28"/>
    <mergeCell ref="AD23:AI23"/>
    <mergeCell ref="AP22:AV22"/>
    <mergeCell ref="AP24:AV24"/>
    <mergeCell ref="AJ23:AO23"/>
    <mergeCell ref="AD22:AO22"/>
    <mergeCell ref="AJ24:AO24"/>
    <mergeCell ref="AP26:AV26"/>
    <mergeCell ref="AJ30:AO30"/>
    <mergeCell ref="AJ29:AO29"/>
    <mergeCell ref="AP25:AV25"/>
    <mergeCell ref="B18:F18"/>
    <mergeCell ref="B19:F19"/>
    <mergeCell ref="B23:F23"/>
    <mergeCell ref="B24:F24"/>
    <mergeCell ref="A33:AV33"/>
    <mergeCell ref="A35:AV35"/>
    <mergeCell ref="T23:W26"/>
    <mergeCell ref="O20:P21"/>
    <mergeCell ref="M18:N21"/>
    <mergeCell ref="B20:F21"/>
    <mergeCell ref="B22:F22"/>
    <mergeCell ref="M22:S22"/>
    <mergeCell ref="R20:S21"/>
    <mergeCell ref="G22:J22"/>
    <mergeCell ref="AP18:AV18"/>
    <mergeCell ref="Z18:AA18"/>
    <mergeCell ref="G18:J19"/>
    <mergeCell ref="O18:P18"/>
    <mergeCell ref="O25:P26"/>
    <mergeCell ref="AC20:AC21"/>
    <mergeCell ref="AJ19:AO19"/>
    <mergeCell ref="AD20:AI21"/>
    <mergeCell ref="L23:L27"/>
    <mergeCell ref="AD19:AI19"/>
    <mergeCell ref="B25:F26"/>
    <mergeCell ref="K23:K27"/>
    <mergeCell ref="B27:F27"/>
    <mergeCell ref="G27:J27"/>
    <mergeCell ref="M27:S27"/>
    <mergeCell ref="V27:AB27"/>
    <mergeCell ref="O19:P19"/>
    <mergeCell ref="BN31:BV31"/>
    <mergeCell ref="BH29:BM29"/>
    <mergeCell ref="BN29:BV29"/>
    <mergeCell ref="X25:X26"/>
    <mergeCell ref="Z25:AA26"/>
    <mergeCell ref="O23:P23"/>
    <mergeCell ref="Z24:AA24"/>
    <mergeCell ref="Z23:AA23"/>
    <mergeCell ref="AC25:AC26"/>
    <mergeCell ref="B28:O28"/>
    <mergeCell ref="P28:X28"/>
    <mergeCell ref="AA28:AG28"/>
    <mergeCell ref="AI28:AO28"/>
    <mergeCell ref="T18:W21"/>
    <mergeCell ref="Q31:AB31"/>
    <mergeCell ref="Q30:AB30"/>
    <mergeCell ref="Q29:AB29"/>
    <mergeCell ref="CF31:CN31"/>
    <mergeCell ref="BH32:BM32"/>
    <mergeCell ref="BN32:BV32"/>
    <mergeCell ref="BW32:CE32"/>
    <mergeCell ref="CF32:CN32"/>
    <mergeCell ref="G20:J21"/>
    <mergeCell ref="G23:J24"/>
    <mergeCell ref="G25:J26"/>
    <mergeCell ref="K18:K22"/>
    <mergeCell ref="AD27:AO27"/>
    <mergeCell ref="M23:N26"/>
    <mergeCell ref="O24:P24"/>
    <mergeCell ref="Z19:AA19"/>
    <mergeCell ref="AB20:AB21"/>
    <mergeCell ref="AD25:AI26"/>
    <mergeCell ref="AJ25:AO26"/>
    <mergeCell ref="AB25:AB26"/>
    <mergeCell ref="AP20:AV20"/>
    <mergeCell ref="R25:S26"/>
    <mergeCell ref="CI28:CN28"/>
    <mergeCell ref="CF29:CN29"/>
    <mergeCell ref="AX30:BG33"/>
    <mergeCell ref="L18:L22"/>
    <mergeCell ref="BW29:CE29"/>
  </mergeCells>
  <phoneticPr fontId="14" type="noConversion"/>
  <dataValidations count="10">
    <dataValidation allowBlank="1" showInputMessage="1" showErrorMessage="1" prompt="입력예)2013-5-10_x000a_(YYYY-MM-DD)" sqref="L12:Y13 AA12:AM13"/>
    <dataValidation type="list" allowBlank="1" showInputMessage="1" showErrorMessage="1" sqref="V10:AD10">
      <formula1>출장지2</formula1>
    </dataValidation>
    <dataValidation type="list" allowBlank="1" showInputMessage="1" showErrorMessage="1" sqref="S10:U10">
      <formula1>"가,나,다,라"</formula1>
    </dataValidation>
    <dataValidation type="list" allowBlank="1" showInputMessage="1" showErrorMessage="1" sqref="L10:R10">
      <formula1>"아시아·대양주,남·북아메리카주,유럽주,중동·아프리카주"</formula1>
    </dataValidation>
    <dataValidation type="list" allowBlank="1" showInputMessage="1" showErrorMessage="1" sqref="L11">
      <formula1>"실비 상한으로 해당 사항 없음, 항목간 탄력적으로 운영할 경우, 숙박비 금액 분리가 곤란할 경우, 외부 민간인이 공무상 출장업무 수행 경우, 숙박비를 산정하기 어려운 경우, 사후 정산금액으로 확정하고자 하는 경우, 기타"</formula1>
    </dataValidation>
    <dataValidation allowBlank="1" showInputMessage="1" showErrorMessage="1" prompt="복수 입력 가능" sqref="AG9:AV9"/>
    <dataValidation type="list" allowBlank="1" showInputMessage="1" showErrorMessage="1" sqref="AR10:AU10">
      <formula1>"실비상한, 할인정액"</formula1>
    </dataValidation>
    <dataValidation type="list" allowBlank="1" showInputMessage="1" showErrorMessage="1" prompt="왕   복  편   도" sqref="G22:J22 G27:J27">
      <formula1>"(왕  복),(편  도)"</formula1>
    </dataValidation>
    <dataValidation allowBlank="1" showInputMessage="1" sqref="G20:J21 G25:J26"/>
    <dataValidation type="list" allowBlank="1" showInputMessage="1" showErrorMessage="1" sqref="G18:J19 G23:J24">
      <formula1>"교수, 조교수, 연구원"</formula1>
    </dataValidation>
  </dataValidations>
  <hyperlinks>
    <hyperlink ref="AX4:BE4" r:id="rId1" location="none" display="환율조회 바로가기"/>
  </hyperlinks>
  <printOptions horizontalCentered="1"/>
  <pageMargins left="0.19685039370078741" right="0.19685039370078741" top="0.78740157480314965" bottom="0.39370078740157483" header="0.39370078740157483" footer="0.19685039370078741"/>
  <pageSetup paperSize="9" scale="90" orientation="portrait" errors="blank" r:id="rId2"/>
  <headerFooter alignWithMargins="0">
    <oddFooter>&amp;C&amp;"맑은 고딕,보통"&amp;9&amp;P / &amp;N</oddFooter>
  </headerFooter>
  <colBreaks count="1" manualBreakCount="1">
    <brk id="48"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16752" r:id="rId5" name="Check Box 16">
              <controlPr defaultSize="0" autoFill="0" autoLine="0" autoPict="0" altText="미제공">
                <anchor>
                  <from>
                    <xdr:col>42</xdr:col>
                    <xdr:colOff>66675</xdr:colOff>
                    <xdr:row>19</xdr:row>
                    <xdr:rowOff>85725</xdr:rowOff>
                  </from>
                  <to>
                    <xdr:col>43</xdr:col>
                    <xdr:colOff>114300</xdr:colOff>
                    <xdr:row>19</xdr:row>
                    <xdr:rowOff>209550</xdr:rowOff>
                  </to>
                </anchor>
              </controlPr>
            </control>
          </mc:Choice>
        </mc:AlternateContent>
        <mc:AlternateContent xmlns:mc="http://schemas.openxmlformats.org/markup-compatibility/2006">
          <mc:Choice Requires="x14">
            <control shapeId="116775" r:id="rId6" name="Check Box 39">
              <controlPr defaultSize="0" autoFill="0" autoLine="0" autoPict="0" altText="미제공">
                <anchor>
                  <from>
                    <xdr:col>46</xdr:col>
                    <xdr:colOff>38100</xdr:colOff>
                    <xdr:row>19</xdr:row>
                    <xdr:rowOff>85725</xdr:rowOff>
                  </from>
                  <to>
                    <xdr:col>47</xdr:col>
                    <xdr:colOff>85725</xdr:colOff>
                    <xdr:row>19</xdr:row>
                    <xdr:rowOff>209550</xdr:rowOff>
                  </to>
                </anchor>
              </controlPr>
            </control>
          </mc:Choice>
        </mc:AlternateContent>
        <mc:AlternateContent xmlns:mc="http://schemas.openxmlformats.org/markup-compatibility/2006">
          <mc:Choice Requires="x14">
            <control shapeId="116778" r:id="rId7" name="Check Box 42">
              <controlPr defaultSize="0" autoFill="0" autoLine="0" autoPict="0" altText="미제공">
                <anchor>
                  <from>
                    <xdr:col>42</xdr:col>
                    <xdr:colOff>66675</xdr:colOff>
                    <xdr:row>24</xdr:row>
                    <xdr:rowOff>76200</xdr:rowOff>
                  </from>
                  <to>
                    <xdr:col>43</xdr:col>
                    <xdr:colOff>114300</xdr:colOff>
                    <xdr:row>24</xdr:row>
                    <xdr:rowOff>200025</xdr:rowOff>
                  </to>
                </anchor>
              </controlPr>
            </control>
          </mc:Choice>
        </mc:AlternateContent>
        <mc:AlternateContent xmlns:mc="http://schemas.openxmlformats.org/markup-compatibility/2006">
          <mc:Choice Requires="x14">
            <control shapeId="116779" r:id="rId8" name="Check Box 43">
              <controlPr defaultSize="0" autoFill="0" autoLine="0" autoPict="0" altText="미제공">
                <anchor>
                  <from>
                    <xdr:col>46</xdr:col>
                    <xdr:colOff>38100</xdr:colOff>
                    <xdr:row>24</xdr:row>
                    <xdr:rowOff>76200</xdr:rowOff>
                  </from>
                  <to>
                    <xdr:col>47</xdr:col>
                    <xdr:colOff>85725</xdr:colOff>
                    <xdr:row>24</xdr:row>
                    <xdr:rowOff>200025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70"/>
  <sheetViews>
    <sheetView zoomScaleNormal="100" workbookViewId="0">
      <pane xSplit="17" ySplit="1" topLeftCell="R2" activePane="bottomRight" state="frozen"/>
      <selection activeCell="BC5" sqref="BC5"/>
      <selection pane="topRight" activeCell="BC5" sqref="BC5"/>
      <selection pane="bottomLeft" activeCell="BC5" sqref="BC5"/>
      <selection pane="bottomRight" activeCell="B5" sqref="B5:H5"/>
    </sheetView>
  </sheetViews>
  <sheetFormatPr defaultColWidth="5.88671875" defaultRowHeight="20.100000000000001" customHeight="1"/>
  <cols>
    <col min="1" max="1" width="1.44140625" style="96" customWidth="1"/>
    <col min="2" max="2" width="6" style="96" customWidth="1"/>
    <col min="3" max="3" width="6.88671875" style="96" customWidth="1"/>
    <col min="4" max="5" width="5.6640625" style="96" bestFit="1" customWidth="1"/>
    <col min="6" max="7" width="7.6640625" style="96" customWidth="1"/>
    <col min="8" max="8" width="5.6640625" style="96" bestFit="1" customWidth="1"/>
    <col min="9" max="9" width="8.5546875" style="96" bestFit="1" customWidth="1"/>
    <col min="10" max="14" width="5" style="96" customWidth="1"/>
    <col min="15" max="15" width="4.109375" style="96" customWidth="1"/>
    <col min="16" max="17" width="1.44140625" style="96" customWidth="1"/>
    <col min="18" max="16384" width="5.88671875" style="96"/>
  </cols>
  <sheetData>
    <row r="1" spans="1:16" ht="19.5" customHeight="1">
      <c r="A1" s="98" t="s">
        <v>2119</v>
      </c>
      <c r="B1" s="99"/>
    </row>
    <row r="2" spans="1:16" ht="20.100000000000001" customHeight="1">
      <c r="A2" s="100"/>
      <c r="B2" s="99"/>
    </row>
    <row r="3" spans="1:16" ht="20.100000000000001" customHeight="1">
      <c r="B3" s="101" t="s">
        <v>188</v>
      </c>
    </row>
    <row r="4" spans="1:16" ht="9.9499999999999993" customHeight="1" thickBot="1">
      <c r="B4" s="102"/>
    </row>
    <row r="5" spans="1:16" ht="20.100000000000001" customHeight="1">
      <c r="B5" s="2481" t="s">
        <v>88</v>
      </c>
      <c r="C5" s="2482"/>
      <c r="D5" s="2482"/>
      <c r="E5" s="2482"/>
      <c r="F5" s="2482"/>
      <c r="G5" s="2482"/>
      <c r="H5" s="2483"/>
      <c r="I5" s="2484" t="s">
        <v>89</v>
      </c>
      <c r="J5" s="2482"/>
      <c r="K5" s="2482"/>
      <c r="L5" s="2482"/>
      <c r="M5" s="2482"/>
      <c r="N5" s="2482"/>
      <c r="O5" s="2482"/>
      <c r="P5" s="2485"/>
    </row>
    <row r="6" spans="1:16" ht="20.100000000000001" customHeight="1" thickBot="1">
      <c r="B6" s="2486">
        <v>20000</v>
      </c>
      <c r="C6" s="2487"/>
      <c r="D6" s="2487"/>
      <c r="E6" s="2487"/>
      <c r="F6" s="2487"/>
      <c r="G6" s="2487"/>
      <c r="H6" s="2488"/>
      <c r="I6" s="2489">
        <v>30000</v>
      </c>
      <c r="J6" s="2487"/>
      <c r="K6" s="2487"/>
      <c r="L6" s="2487"/>
      <c r="M6" s="2487"/>
      <c r="N6" s="2487"/>
      <c r="O6" s="2487"/>
      <c r="P6" s="2490"/>
    </row>
    <row r="7" spans="1:16" ht="9.9499999999999993" customHeight="1">
      <c r="B7" s="103"/>
      <c r="C7" s="104"/>
      <c r="D7" s="104"/>
      <c r="E7" s="104"/>
      <c r="F7" s="104"/>
      <c r="G7" s="104"/>
      <c r="H7" s="104"/>
      <c r="I7" s="104"/>
      <c r="J7" s="104"/>
      <c r="K7" s="104"/>
      <c r="L7" s="104"/>
      <c r="M7" s="104"/>
      <c r="N7" s="104"/>
      <c r="O7" s="104"/>
      <c r="P7" s="104"/>
    </row>
    <row r="8" spans="1:16" ht="20.100000000000001" customHeight="1">
      <c r="B8" s="101" t="s">
        <v>189</v>
      </c>
    </row>
    <row r="9" spans="1:16" ht="9.9499999999999993" customHeight="1" thickBot="1">
      <c r="B9" s="102"/>
    </row>
    <row r="10" spans="1:16" ht="20.100000000000001" customHeight="1">
      <c r="B10" s="2491" t="s">
        <v>190</v>
      </c>
      <c r="C10" s="2492"/>
      <c r="D10" s="2495" t="s">
        <v>90</v>
      </c>
      <c r="E10" s="2497" t="s">
        <v>191</v>
      </c>
      <c r="F10" s="2484" t="s">
        <v>192</v>
      </c>
      <c r="G10" s="2482"/>
      <c r="H10" s="2483"/>
      <c r="I10" s="2495" t="s">
        <v>91</v>
      </c>
      <c r="J10" s="2499" t="s">
        <v>93</v>
      </c>
      <c r="K10" s="2500"/>
      <c r="L10" s="2499" t="s">
        <v>94</v>
      </c>
      <c r="M10" s="2500"/>
      <c r="N10" s="2499" t="s">
        <v>95</v>
      </c>
      <c r="O10" s="2503"/>
      <c r="P10" s="2504"/>
    </row>
    <row r="11" spans="1:16" ht="20.100000000000001" customHeight="1">
      <c r="B11" s="2493"/>
      <c r="C11" s="2494"/>
      <c r="D11" s="2496"/>
      <c r="E11" s="2498"/>
      <c r="F11" s="2507" t="s">
        <v>193</v>
      </c>
      <c r="G11" s="2508"/>
      <c r="H11" s="200" t="s">
        <v>92</v>
      </c>
      <c r="I11" s="2496"/>
      <c r="J11" s="2501"/>
      <c r="K11" s="2502"/>
      <c r="L11" s="2501"/>
      <c r="M11" s="2502"/>
      <c r="N11" s="2501"/>
      <c r="O11" s="2505"/>
      <c r="P11" s="2506"/>
    </row>
    <row r="12" spans="1:16" ht="30" customHeight="1">
      <c r="B12" s="2509" t="s">
        <v>2115</v>
      </c>
      <c r="C12" s="2510"/>
      <c r="D12" s="2511" t="s">
        <v>194</v>
      </c>
      <c r="E12" s="2510"/>
      <c r="F12" s="2511" t="s">
        <v>195</v>
      </c>
      <c r="G12" s="2510"/>
      <c r="H12" s="2518" t="s">
        <v>96</v>
      </c>
      <c r="I12" s="2520" t="s">
        <v>196</v>
      </c>
      <c r="J12" s="2522">
        <v>40000</v>
      </c>
      <c r="K12" s="2523"/>
      <c r="L12" s="2526" t="s">
        <v>2108</v>
      </c>
      <c r="M12" s="2527"/>
      <c r="N12" s="2522">
        <v>30000</v>
      </c>
      <c r="O12" s="2530"/>
      <c r="P12" s="2531"/>
    </row>
    <row r="13" spans="1:16" ht="30" customHeight="1">
      <c r="B13" s="2534" t="s">
        <v>680</v>
      </c>
      <c r="C13" s="2535"/>
      <c r="D13" s="2512"/>
      <c r="E13" s="2513"/>
      <c r="F13" s="2514"/>
      <c r="G13" s="2515"/>
      <c r="H13" s="2519"/>
      <c r="I13" s="2521"/>
      <c r="J13" s="2524"/>
      <c r="K13" s="2525"/>
      <c r="L13" s="2528"/>
      <c r="M13" s="2529"/>
      <c r="N13" s="2524"/>
      <c r="O13" s="2532"/>
      <c r="P13" s="2533"/>
    </row>
    <row r="14" spans="1:16" ht="30" customHeight="1">
      <c r="B14" s="2536" t="s">
        <v>2107</v>
      </c>
      <c r="C14" s="2537"/>
      <c r="D14" s="2511" t="s">
        <v>129</v>
      </c>
      <c r="E14" s="2510"/>
      <c r="F14" s="2514"/>
      <c r="G14" s="2515"/>
      <c r="H14" s="2518" t="s">
        <v>129</v>
      </c>
      <c r="I14" s="2520" t="s">
        <v>197</v>
      </c>
      <c r="J14" s="2522">
        <v>30000</v>
      </c>
      <c r="K14" s="2523"/>
      <c r="L14" s="2526" t="s">
        <v>2109</v>
      </c>
      <c r="M14" s="2527"/>
      <c r="N14" s="2522">
        <v>20000</v>
      </c>
      <c r="O14" s="2530"/>
      <c r="P14" s="2531"/>
    </row>
    <row r="15" spans="1:16" ht="30" customHeight="1" thickBot="1">
      <c r="B15" s="2546" t="s">
        <v>681</v>
      </c>
      <c r="C15" s="2547"/>
      <c r="D15" s="2516"/>
      <c r="E15" s="2517"/>
      <c r="F15" s="2516"/>
      <c r="G15" s="2517"/>
      <c r="H15" s="2538"/>
      <c r="I15" s="2539"/>
      <c r="J15" s="2540"/>
      <c r="K15" s="2541"/>
      <c r="L15" s="2542"/>
      <c r="M15" s="2543"/>
      <c r="N15" s="2540"/>
      <c r="O15" s="2544"/>
      <c r="P15" s="2545"/>
    </row>
    <row r="16" spans="1:16" ht="66.75" customHeight="1" thickTop="1" thickBot="1">
      <c r="B16" s="2548" t="s">
        <v>97</v>
      </c>
      <c r="C16" s="2549"/>
      <c r="D16" s="105" t="s">
        <v>198</v>
      </c>
      <c r="E16" s="105" t="s">
        <v>199</v>
      </c>
      <c r="F16" s="2550" t="s">
        <v>200</v>
      </c>
      <c r="G16" s="2551"/>
      <c r="H16" s="105" t="s">
        <v>198</v>
      </c>
      <c r="I16" s="105" t="s">
        <v>201</v>
      </c>
      <c r="J16" s="2552" t="s">
        <v>98</v>
      </c>
      <c r="K16" s="2553"/>
      <c r="L16" s="2552" t="s">
        <v>99</v>
      </c>
      <c r="M16" s="2553"/>
      <c r="N16" s="2552" t="s">
        <v>98</v>
      </c>
      <c r="O16" s="2554"/>
      <c r="P16" s="2555"/>
    </row>
    <row r="17" spans="2:16" s="106" customFormat="1" ht="9.9499999999999993" customHeight="1">
      <c r="B17" s="107"/>
      <c r="C17" s="108"/>
      <c r="D17" s="109"/>
      <c r="E17" s="109"/>
      <c r="F17" s="110"/>
      <c r="G17" s="111"/>
      <c r="H17" s="109"/>
      <c r="I17" s="109"/>
      <c r="J17" s="109"/>
      <c r="K17" s="109"/>
      <c r="L17" s="109"/>
      <c r="M17" s="109"/>
      <c r="N17" s="109"/>
      <c r="O17" s="109"/>
      <c r="P17" s="112"/>
    </row>
    <row r="18" spans="2:16" ht="20.100000000000001" customHeight="1">
      <c r="B18" s="2556" t="s">
        <v>202</v>
      </c>
      <c r="C18" s="2557"/>
      <c r="D18" s="2557"/>
      <c r="E18" s="2557"/>
      <c r="F18" s="2557"/>
      <c r="G18" s="2557"/>
      <c r="H18" s="2557"/>
      <c r="I18" s="2557"/>
      <c r="J18" s="2557"/>
      <c r="K18" s="2557"/>
      <c r="L18" s="2557"/>
      <c r="M18" s="2557"/>
      <c r="N18" s="2557"/>
      <c r="O18" s="2557"/>
      <c r="P18" s="2558"/>
    </row>
    <row r="19" spans="2:16" ht="20.100000000000001" customHeight="1">
      <c r="B19" s="2556" t="s">
        <v>203</v>
      </c>
      <c r="C19" s="2557"/>
      <c r="D19" s="2557"/>
      <c r="E19" s="2557"/>
      <c r="F19" s="2557"/>
      <c r="G19" s="2557"/>
      <c r="H19" s="2557"/>
      <c r="I19" s="2557"/>
      <c r="J19" s="2557"/>
      <c r="K19" s="2557"/>
      <c r="L19" s="2557"/>
      <c r="M19" s="2557"/>
      <c r="N19" s="2557"/>
      <c r="O19" s="2557"/>
      <c r="P19" s="2558"/>
    </row>
    <row r="20" spans="2:16" ht="20.100000000000001" customHeight="1">
      <c r="B20" s="2556" t="s">
        <v>204</v>
      </c>
      <c r="C20" s="2557"/>
      <c r="D20" s="2557"/>
      <c r="E20" s="2557"/>
      <c r="F20" s="2557"/>
      <c r="G20" s="2557"/>
      <c r="H20" s="2557"/>
      <c r="I20" s="2557"/>
      <c r="J20" s="2557"/>
      <c r="K20" s="2557"/>
      <c r="L20" s="2557"/>
      <c r="M20" s="2557"/>
      <c r="N20" s="2557"/>
      <c r="O20" s="2557"/>
      <c r="P20" s="2558"/>
    </row>
    <row r="21" spans="2:16" ht="20.100000000000001" customHeight="1">
      <c r="B21" s="2556" t="s">
        <v>205</v>
      </c>
      <c r="C21" s="2557"/>
      <c r="D21" s="2557"/>
      <c r="E21" s="2557"/>
      <c r="F21" s="2557"/>
      <c r="G21" s="2557"/>
      <c r="H21" s="2557"/>
      <c r="I21" s="2557"/>
      <c r="J21" s="2557"/>
      <c r="K21" s="2557"/>
      <c r="L21" s="2557"/>
      <c r="M21" s="2557"/>
      <c r="N21" s="2557"/>
      <c r="O21" s="2557"/>
      <c r="P21" s="2558"/>
    </row>
    <row r="22" spans="2:16" ht="20.100000000000001" customHeight="1">
      <c r="B22" s="2559" t="s">
        <v>682</v>
      </c>
      <c r="C22" s="2560"/>
      <c r="D22" s="2560"/>
      <c r="E22" s="2560"/>
      <c r="F22" s="2560"/>
      <c r="G22" s="2560"/>
      <c r="H22" s="2560"/>
      <c r="I22" s="2560"/>
      <c r="J22" s="2560"/>
      <c r="K22" s="2560"/>
      <c r="L22" s="2560"/>
      <c r="M22" s="2560"/>
      <c r="N22" s="2560"/>
      <c r="O22" s="2560"/>
      <c r="P22" s="2561"/>
    </row>
    <row r="23" spans="2:16" ht="45" customHeight="1">
      <c r="B23" s="2591" t="s">
        <v>961</v>
      </c>
      <c r="C23" s="2592"/>
      <c r="D23" s="2592"/>
      <c r="E23" s="2592"/>
      <c r="F23" s="2592"/>
      <c r="G23" s="2592"/>
      <c r="H23" s="2592"/>
      <c r="I23" s="2592"/>
      <c r="J23" s="2592"/>
      <c r="K23" s="2592"/>
      <c r="L23" s="2592"/>
      <c r="M23" s="2592"/>
      <c r="N23" s="2592"/>
      <c r="O23" s="2592"/>
      <c r="P23" s="2593"/>
    </row>
    <row r="24" spans="2:16" s="113" customFormat="1" ht="9.9499999999999993" customHeight="1" thickBot="1">
      <c r="B24" s="114"/>
      <c r="C24" s="115"/>
      <c r="D24" s="115"/>
      <c r="E24" s="115"/>
      <c r="F24" s="115"/>
      <c r="G24" s="115"/>
      <c r="H24" s="115"/>
      <c r="I24" s="115"/>
      <c r="J24" s="115"/>
      <c r="K24" s="115"/>
      <c r="L24" s="115"/>
      <c r="M24" s="115"/>
      <c r="N24" s="115"/>
      <c r="O24" s="115"/>
      <c r="P24" s="116"/>
    </row>
    <row r="25" spans="2:16" s="113" customFormat="1" ht="9.9499999999999993" customHeight="1">
      <c r="B25" s="282"/>
      <c r="C25" s="283"/>
      <c r="D25" s="283"/>
      <c r="E25" s="283"/>
      <c r="F25" s="283"/>
      <c r="G25" s="283"/>
      <c r="H25" s="283"/>
      <c r="I25" s="283"/>
      <c r="J25" s="283"/>
      <c r="K25" s="283"/>
      <c r="L25" s="283"/>
      <c r="M25" s="283"/>
      <c r="N25" s="283"/>
      <c r="O25" s="283"/>
      <c r="P25" s="104"/>
    </row>
    <row r="26" spans="2:16" s="113" customFormat="1" ht="15" customHeight="1">
      <c r="B26" s="287" t="s">
        <v>958</v>
      </c>
      <c r="C26" s="283"/>
      <c r="D26" s="283"/>
      <c r="E26" s="283"/>
      <c r="F26" s="283"/>
      <c r="G26" s="283"/>
      <c r="H26" s="283"/>
      <c r="I26" s="283"/>
      <c r="J26" s="283"/>
      <c r="K26" s="283"/>
      <c r="L26" s="283"/>
      <c r="M26" s="283"/>
      <c r="N26" s="283"/>
      <c r="O26" s="283"/>
      <c r="P26" s="104"/>
    </row>
    <row r="27" spans="2:16" s="113" customFormat="1" ht="15" customHeight="1" thickBot="1">
      <c r="B27" s="2713" t="s">
        <v>959</v>
      </c>
      <c r="C27" s="2713"/>
      <c r="D27" s="2713"/>
      <c r="E27" s="2713"/>
      <c r="F27" s="2713"/>
      <c r="G27" s="2713"/>
      <c r="H27" s="2713"/>
      <c r="I27" s="2713"/>
      <c r="J27" s="2713"/>
      <c r="K27" s="2713"/>
      <c r="L27" s="2713"/>
      <c r="M27" s="2713"/>
      <c r="N27" s="2713"/>
      <c r="O27" s="2713"/>
      <c r="P27" s="104"/>
    </row>
    <row r="28" spans="2:16" s="113" customFormat="1" ht="15" customHeight="1">
      <c r="B28" s="2562" t="s">
        <v>871</v>
      </c>
      <c r="C28" s="2563"/>
      <c r="D28" s="2564" t="s">
        <v>872</v>
      </c>
      <c r="E28" s="2563"/>
      <c r="F28" s="284" t="s">
        <v>873</v>
      </c>
      <c r="G28" s="284" t="s">
        <v>874</v>
      </c>
      <c r="H28" s="2564" t="s">
        <v>871</v>
      </c>
      <c r="I28" s="2563"/>
      <c r="J28" s="2564" t="s">
        <v>872</v>
      </c>
      <c r="K28" s="2563"/>
      <c r="L28" s="2564" t="s">
        <v>873</v>
      </c>
      <c r="M28" s="2564"/>
      <c r="N28" s="2564" t="s">
        <v>874</v>
      </c>
      <c r="O28" s="2565"/>
      <c r="P28" s="104"/>
    </row>
    <row r="29" spans="2:16" s="113" customFormat="1" ht="15" customHeight="1">
      <c r="B29" s="2685" t="s">
        <v>875</v>
      </c>
      <c r="C29" s="2599"/>
      <c r="D29" s="2601" t="s">
        <v>876</v>
      </c>
      <c r="E29" s="2599"/>
      <c r="F29" s="285">
        <v>30</v>
      </c>
      <c r="G29" s="285">
        <v>60</v>
      </c>
      <c r="H29" s="2601" t="s">
        <v>877</v>
      </c>
      <c r="I29" s="2601"/>
      <c r="J29" s="2601" t="s">
        <v>878</v>
      </c>
      <c r="K29" s="2599"/>
      <c r="L29" s="2599">
        <v>222</v>
      </c>
      <c r="M29" s="2599"/>
      <c r="N29" s="2599">
        <f>L29*2</f>
        <v>444</v>
      </c>
      <c r="O29" s="2600"/>
      <c r="P29" s="104"/>
    </row>
    <row r="30" spans="2:16" s="113" customFormat="1" ht="15" customHeight="1">
      <c r="B30" s="2685" t="s">
        <v>914</v>
      </c>
      <c r="C30" s="2599"/>
      <c r="D30" s="2601" t="s">
        <v>879</v>
      </c>
      <c r="E30" s="2599"/>
      <c r="F30" s="285">
        <v>10</v>
      </c>
      <c r="G30" s="285">
        <f>F30*2</f>
        <v>20</v>
      </c>
      <c r="H30" s="2601"/>
      <c r="I30" s="2601"/>
      <c r="J30" s="2601" t="s">
        <v>920</v>
      </c>
      <c r="K30" s="2599"/>
      <c r="L30" s="2599">
        <v>244</v>
      </c>
      <c r="M30" s="2599"/>
      <c r="N30" s="2599">
        <f t="shared" ref="N30:N65" si="0">L30*2</f>
        <v>488</v>
      </c>
      <c r="O30" s="2600"/>
      <c r="P30" s="104"/>
    </row>
    <row r="31" spans="2:16" s="113" customFormat="1" ht="15" customHeight="1">
      <c r="B31" s="2709"/>
      <c r="C31" s="2599"/>
      <c r="D31" s="2601" t="s">
        <v>880</v>
      </c>
      <c r="E31" s="2599"/>
      <c r="F31" s="285">
        <v>32</v>
      </c>
      <c r="G31" s="285">
        <f t="shared" ref="G31:G65" si="1">F31*2</f>
        <v>64</v>
      </c>
      <c r="H31" s="2601"/>
      <c r="I31" s="2601"/>
      <c r="J31" s="2601" t="s">
        <v>921</v>
      </c>
      <c r="K31" s="2599"/>
      <c r="L31" s="2599">
        <v>197</v>
      </c>
      <c r="M31" s="2599"/>
      <c r="N31" s="2599">
        <f t="shared" si="0"/>
        <v>394</v>
      </c>
      <c r="O31" s="2600"/>
      <c r="P31" s="104"/>
    </row>
    <row r="32" spans="2:16" s="113" customFormat="1" ht="15" customHeight="1">
      <c r="B32" s="2709"/>
      <c r="C32" s="2599"/>
      <c r="D32" s="2601" t="s">
        <v>881</v>
      </c>
      <c r="E32" s="2599"/>
      <c r="F32" s="285">
        <v>17</v>
      </c>
      <c r="G32" s="285">
        <f t="shared" si="1"/>
        <v>34</v>
      </c>
      <c r="H32" s="2601"/>
      <c r="I32" s="2601"/>
      <c r="J32" s="2601" t="s">
        <v>922</v>
      </c>
      <c r="K32" s="2599"/>
      <c r="L32" s="2599">
        <v>204</v>
      </c>
      <c r="M32" s="2599"/>
      <c r="N32" s="2599">
        <f t="shared" si="0"/>
        <v>408</v>
      </c>
      <c r="O32" s="2600"/>
      <c r="P32" s="104"/>
    </row>
    <row r="33" spans="2:16" s="113" customFormat="1" ht="15" customHeight="1">
      <c r="B33" s="2709"/>
      <c r="C33" s="2599"/>
      <c r="D33" s="2601" t="s">
        <v>882</v>
      </c>
      <c r="E33" s="2599"/>
      <c r="F33" s="285">
        <v>22</v>
      </c>
      <c r="G33" s="285">
        <f t="shared" si="1"/>
        <v>44</v>
      </c>
      <c r="H33" s="2601"/>
      <c r="I33" s="2601"/>
      <c r="J33" s="2601" t="s">
        <v>923</v>
      </c>
      <c r="K33" s="2599"/>
      <c r="L33" s="2599">
        <v>347</v>
      </c>
      <c r="M33" s="2599"/>
      <c r="N33" s="2599">
        <f t="shared" si="0"/>
        <v>694</v>
      </c>
      <c r="O33" s="2600"/>
      <c r="P33" s="104"/>
    </row>
    <row r="34" spans="2:16" s="113" customFormat="1" ht="15" customHeight="1">
      <c r="B34" s="2709"/>
      <c r="C34" s="2599"/>
      <c r="D34" s="2601" t="s">
        <v>883</v>
      </c>
      <c r="E34" s="2599"/>
      <c r="F34" s="285">
        <v>42</v>
      </c>
      <c r="G34" s="285">
        <f t="shared" si="1"/>
        <v>84</v>
      </c>
      <c r="H34" s="2601"/>
      <c r="I34" s="2601"/>
      <c r="J34" s="2601" t="s">
        <v>924</v>
      </c>
      <c r="K34" s="2599"/>
      <c r="L34" s="2599">
        <v>344</v>
      </c>
      <c r="M34" s="2599"/>
      <c r="N34" s="2599">
        <f t="shared" si="0"/>
        <v>688</v>
      </c>
      <c r="O34" s="2600"/>
      <c r="P34" s="104"/>
    </row>
    <row r="35" spans="2:16" s="113" customFormat="1" ht="15" customHeight="1">
      <c r="B35" s="2709"/>
      <c r="C35" s="2599"/>
      <c r="D35" s="2601" t="s">
        <v>884</v>
      </c>
      <c r="E35" s="2599"/>
      <c r="F35" s="285">
        <v>25</v>
      </c>
      <c r="G35" s="285">
        <f t="shared" si="1"/>
        <v>50</v>
      </c>
      <c r="H35" s="2601"/>
      <c r="I35" s="2601"/>
      <c r="J35" s="2601" t="s">
        <v>925</v>
      </c>
      <c r="K35" s="2599"/>
      <c r="L35" s="2599">
        <v>330</v>
      </c>
      <c r="M35" s="2599"/>
      <c r="N35" s="2599">
        <f t="shared" si="0"/>
        <v>660</v>
      </c>
      <c r="O35" s="2600"/>
      <c r="P35" s="104"/>
    </row>
    <row r="36" spans="2:16" s="113" customFormat="1" ht="15" customHeight="1">
      <c r="B36" s="2709"/>
      <c r="C36" s="2599"/>
      <c r="D36" s="2601" t="s">
        <v>885</v>
      </c>
      <c r="E36" s="2599"/>
      <c r="F36" s="285">
        <v>14</v>
      </c>
      <c r="G36" s="285">
        <f t="shared" si="1"/>
        <v>28</v>
      </c>
      <c r="H36" s="2601"/>
      <c r="I36" s="2601"/>
      <c r="J36" s="2601" t="s">
        <v>926</v>
      </c>
      <c r="K36" s="2599"/>
      <c r="L36" s="2599">
        <v>322</v>
      </c>
      <c r="M36" s="2599"/>
      <c r="N36" s="2599">
        <f t="shared" si="0"/>
        <v>644</v>
      </c>
      <c r="O36" s="2600"/>
      <c r="P36" s="104"/>
    </row>
    <row r="37" spans="2:16" s="113" customFormat="1" ht="15" customHeight="1">
      <c r="B37" s="2709"/>
      <c r="C37" s="2599"/>
      <c r="D37" s="2601" t="s">
        <v>886</v>
      </c>
      <c r="E37" s="2599"/>
      <c r="F37" s="285">
        <v>80</v>
      </c>
      <c r="G37" s="285">
        <f t="shared" si="1"/>
        <v>160</v>
      </c>
      <c r="H37" s="2601"/>
      <c r="I37" s="2601"/>
      <c r="J37" s="2601" t="s">
        <v>927</v>
      </c>
      <c r="K37" s="2599"/>
      <c r="L37" s="2599">
        <v>316</v>
      </c>
      <c r="M37" s="2599"/>
      <c r="N37" s="2599">
        <f t="shared" si="0"/>
        <v>632</v>
      </c>
      <c r="O37" s="2600"/>
      <c r="P37" s="104"/>
    </row>
    <row r="38" spans="2:16" s="113" customFormat="1" ht="15" customHeight="1">
      <c r="B38" s="2709"/>
      <c r="C38" s="2599"/>
      <c r="D38" s="2601" t="s">
        <v>887</v>
      </c>
      <c r="E38" s="2599"/>
      <c r="F38" s="285">
        <v>71</v>
      </c>
      <c r="G38" s="285">
        <f t="shared" si="1"/>
        <v>142</v>
      </c>
      <c r="H38" s="2601" t="s">
        <v>956</v>
      </c>
      <c r="I38" s="2599"/>
      <c r="J38" s="2601" t="s">
        <v>928</v>
      </c>
      <c r="K38" s="2599"/>
      <c r="L38" s="2599">
        <v>118</v>
      </c>
      <c r="M38" s="2599"/>
      <c r="N38" s="2599">
        <f t="shared" si="0"/>
        <v>236</v>
      </c>
      <c r="O38" s="2600"/>
      <c r="P38" s="104"/>
    </row>
    <row r="39" spans="2:16" s="113" customFormat="1" ht="15" customHeight="1">
      <c r="B39" s="2709"/>
      <c r="C39" s="2599"/>
      <c r="D39" s="2601" t="s">
        <v>888</v>
      </c>
      <c r="E39" s="2599"/>
      <c r="F39" s="285">
        <v>49</v>
      </c>
      <c r="G39" s="285">
        <f t="shared" si="1"/>
        <v>98</v>
      </c>
      <c r="H39" s="2599"/>
      <c r="I39" s="2599"/>
      <c r="J39" s="2601" t="s">
        <v>929</v>
      </c>
      <c r="K39" s="2599"/>
      <c r="L39" s="2599">
        <v>231</v>
      </c>
      <c r="M39" s="2599"/>
      <c r="N39" s="2599">
        <f t="shared" si="0"/>
        <v>462</v>
      </c>
      <c r="O39" s="2600"/>
      <c r="P39" s="104"/>
    </row>
    <row r="40" spans="2:16" s="113" customFormat="1" ht="15" customHeight="1">
      <c r="B40" s="2709"/>
      <c r="C40" s="2599"/>
      <c r="D40" s="2601" t="s">
        <v>889</v>
      </c>
      <c r="E40" s="2599"/>
      <c r="F40" s="285">
        <v>23</v>
      </c>
      <c r="G40" s="285">
        <f t="shared" si="1"/>
        <v>46</v>
      </c>
      <c r="H40" s="2599"/>
      <c r="I40" s="2599"/>
      <c r="J40" s="2601" t="s">
        <v>930</v>
      </c>
      <c r="K40" s="2599"/>
      <c r="L40" s="2599">
        <v>248</v>
      </c>
      <c r="M40" s="2599"/>
      <c r="N40" s="2599">
        <f t="shared" si="0"/>
        <v>496</v>
      </c>
      <c r="O40" s="2600"/>
      <c r="P40" s="104"/>
    </row>
    <row r="41" spans="2:16" s="113" customFormat="1" ht="15" customHeight="1">
      <c r="B41" s="2685" t="s">
        <v>915</v>
      </c>
      <c r="C41" s="2599"/>
      <c r="D41" s="2601" t="s">
        <v>890</v>
      </c>
      <c r="E41" s="2599"/>
      <c r="F41" s="285">
        <v>30</v>
      </c>
      <c r="G41" s="285">
        <f t="shared" si="1"/>
        <v>60</v>
      </c>
      <c r="H41" s="2599"/>
      <c r="I41" s="2599"/>
      <c r="J41" s="2601" t="s">
        <v>931</v>
      </c>
      <c r="K41" s="2599"/>
      <c r="L41" s="2599">
        <v>198</v>
      </c>
      <c r="M41" s="2599"/>
      <c r="N41" s="2599">
        <f t="shared" si="0"/>
        <v>396</v>
      </c>
      <c r="O41" s="2600"/>
      <c r="P41" s="104"/>
    </row>
    <row r="42" spans="2:16" s="113" customFormat="1" ht="15" customHeight="1">
      <c r="B42" s="2709"/>
      <c r="C42" s="2599"/>
      <c r="D42" s="2601" t="s">
        <v>891</v>
      </c>
      <c r="E42" s="2599"/>
      <c r="F42" s="285">
        <v>51</v>
      </c>
      <c r="G42" s="285">
        <f t="shared" si="1"/>
        <v>102</v>
      </c>
      <c r="H42" s="2599"/>
      <c r="I42" s="2599"/>
      <c r="J42" s="2601" t="s">
        <v>932</v>
      </c>
      <c r="K42" s="2599"/>
      <c r="L42" s="2599">
        <v>278</v>
      </c>
      <c r="M42" s="2599"/>
      <c r="N42" s="2599">
        <f t="shared" si="0"/>
        <v>556</v>
      </c>
      <c r="O42" s="2600"/>
      <c r="P42" s="104"/>
    </row>
    <row r="43" spans="2:16" s="113" customFormat="1" ht="15" customHeight="1">
      <c r="B43" s="2709"/>
      <c r="C43" s="2599"/>
      <c r="D43" s="2601" t="s">
        <v>892</v>
      </c>
      <c r="E43" s="2599"/>
      <c r="F43" s="285">
        <v>59</v>
      </c>
      <c r="G43" s="285">
        <f t="shared" si="1"/>
        <v>118</v>
      </c>
      <c r="H43" s="2599"/>
      <c r="I43" s="2599"/>
      <c r="J43" s="2601" t="s">
        <v>933</v>
      </c>
      <c r="K43" s="2599"/>
      <c r="L43" s="2599">
        <v>104</v>
      </c>
      <c r="M43" s="2599"/>
      <c r="N43" s="2599">
        <f t="shared" si="0"/>
        <v>208</v>
      </c>
      <c r="O43" s="2600"/>
      <c r="P43" s="104"/>
    </row>
    <row r="44" spans="2:16" s="113" customFormat="1" ht="15" customHeight="1">
      <c r="B44" s="2709"/>
      <c r="C44" s="2599"/>
      <c r="D44" s="2601" t="s">
        <v>893</v>
      </c>
      <c r="E44" s="2599"/>
      <c r="F44" s="285">
        <v>41</v>
      </c>
      <c r="G44" s="285">
        <f t="shared" si="1"/>
        <v>82</v>
      </c>
      <c r="H44" s="2599"/>
      <c r="I44" s="2599"/>
      <c r="J44" s="2601" t="s">
        <v>934</v>
      </c>
      <c r="K44" s="2599"/>
      <c r="L44" s="2599">
        <v>267</v>
      </c>
      <c r="M44" s="2599"/>
      <c r="N44" s="2599">
        <f t="shared" si="0"/>
        <v>534</v>
      </c>
      <c r="O44" s="2600"/>
      <c r="P44" s="104"/>
    </row>
    <row r="45" spans="2:16" s="113" customFormat="1" ht="15" customHeight="1">
      <c r="B45" s="2709"/>
      <c r="C45" s="2599"/>
      <c r="D45" s="2601" t="s">
        <v>894</v>
      </c>
      <c r="E45" s="2599"/>
      <c r="F45" s="285">
        <v>37</v>
      </c>
      <c r="G45" s="285">
        <f t="shared" si="1"/>
        <v>74</v>
      </c>
      <c r="H45" s="2601" t="s">
        <v>957</v>
      </c>
      <c r="I45" s="2599"/>
      <c r="J45" s="2601" t="s">
        <v>935</v>
      </c>
      <c r="K45" s="2599"/>
      <c r="L45" s="2599">
        <v>238</v>
      </c>
      <c r="M45" s="2599"/>
      <c r="N45" s="2599">
        <f t="shared" si="0"/>
        <v>476</v>
      </c>
      <c r="O45" s="2600"/>
      <c r="P45" s="104"/>
    </row>
    <row r="46" spans="2:16" s="113" customFormat="1" ht="15" customHeight="1">
      <c r="B46" s="2709"/>
      <c r="C46" s="2599"/>
      <c r="D46" s="2601" t="s">
        <v>895</v>
      </c>
      <c r="E46" s="2599"/>
      <c r="F46" s="285">
        <v>28</v>
      </c>
      <c r="G46" s="285">
        <f t="shared" si="1"/>
        <v>56</v>
      </c>
      <c r="H46" s="2599"/>
      <c r="I46" s="2599"/>
      <c r="J46" s="2601" t="s">
        <v>936</v>
      </c>
      <c r="K46" s="2599"/>
      <c r="L46" s="2599">
        <v>243</v>
      </c>
      <c r="M46" s="2599"/>
      <c r="N46" s="2599">
        <f t="shared" si="0"/>
        <v>486</v>
      </c>
      <c r="O46" s="2600"/>
      <c r="P46" s="104"/>
    </row>
    <row r="47" spans="2:16" s="113" customFormat="1" ht="15" customHeight="1">
      <c r="B47" s="2685" t="s">
        <v>916</v>
      </c>
      <c r="C47" s="2599"/>
      <c r="D47" s="2601" t="s">
        <v>896</v>
      </c>
      <c r="E47" s="2599"/>
      <c r="F47" s="285">
        <v>33</v>
      </c>
      <c r="G47" s="285">
        <f t="shared" si="1"/>
        <v>66</v>
      </c>
      <c r="H47" s="2599"/>
      <c r="I47" s="2599"/>
      <c r="J47" s="2601" t="s">
        <v>937</v>
      </c>
      <c r="K47" s="2599"/>
      <c r="L47" s="2599">
        <v>358</v>
      </c>
      <c r="M47" s="2599"/>
      <c r="N47" s="2599">
        <f t="shared" si="0"/>
        <v>716</v>
      </c>
      <c r="O47" s="2600"/>
      <c r="P47" s="104"/>
    </row>
    <row r="48" spans="2:16" s="113" customFormat="1" ht="15" customHeight="1">
      <c r="B48" s="2709"/>
      <c r="C48" s="2599"/>
      <c r="D48" s="2601" t="s">
        <v>897</v>
      </c>
      <c r="E48" s="2599"/>
      <c r="F48" s="285">
        <v>20</v>
      </c>
      <c r="G48" s="285">
        <f t="shared" si="1"/>
        <v>40</v>
      </c>
      <c r="H48" s="2599"/>
      <c r="I48" s="2599"/>
      <c r="J48" s="2601" t="s">
        <v>938</v>
      </c>
      <c r="K48" s="2599"/>
      <c r="L48" s="2599">
        <v>322</v>
      </c>
      <c r="M48" s="2599"/>
      <c r="N48" s="2599">
        <f t="shared" si="0"/>
        <v>644</v>
      </c>
      <c r="O48" s="2600"/>
      <c r="P48" s="104"/>
    </row>
    <row r="49" spans="2:16" s="113" customFormat="1" ht="15" customHeight="1">
      <c r="B49" s="2709"/>
      <c r="C49" s="2599"/>
      <c r="D49" s="2601" t="s">
        <v>917</v>
      </c>
      <c r="E49" s="2599"/>
      <c r="F49" s="285">
        <v>10</v>
      </c>
      <c r="G49" s="285">
        <f t="shared" si="1"/>
        <v>20</v>
      </c>
      <c r="H49" s="2599"/>
      <c r="I49" s="2599"/>
      <c r="J49" s="2601" t="s">
        <v>939</v>
      </c>
      <c r="K49" s="2599"/>
      <c r="L49" s="2599">
        <v>205</v>
      </c>
      <c r="M49" s="2599"/>
      <c r="N49" s="2599">
        <f t="shared" si="0"/>
        <v>410</v>
      </c>
      <c r="O49" s="2600"/>
      <c r="P49" s="104"/>
    </row>
    <row r="50" spans="2:16" s="113" customFormat="1" ht="15" customHeight="1">
      <c r="B50" s="2685" t="s">
        <v>918</v>
      </c>
      <c r="C50" s="2599"/>
      <c r="D50" s="2601" t="s">
        <v>898</v>
      </c>
      <c r="E50" s="2599"/>
      <c r="F50" s="285">
        <v>61</v>
      </c>
      <c r="G50" s="285">
        <f t="shared" si="1"/>
        <v>122</v>
      </c>
      <c r="H50" s="2599"/>
      <c r="I50" s="2599"/>
      <c r="J50" s="2601" t="s">
        <v>940</v>
      </c>
      <c r="K50" s="2599"/>
      <c r="L50" s="2599">
        <v>352</v>
      </c>
      <c r="M50" s="2599"/>
      <c r="N50" s="2599">
        <f t="shared" si="0"/>
        <v>704</v>
      </c>
      <c r="O50" s="2600"/>
      <c r="P50" s="104"/>
    </row>
    <row r="51" spans="2:16" s="113" customFormat="1" ht="15" customHeight="1">
      <c r="B51" s="2685" t="s">
        <v>919</v>
      </c>
      <c r="C51" s="2599"/>
      <c r="D51" s="2601" t="s">
        <v>899</v>
      </c>
      <c r="E51" s="2599"/>
      <c r="F51" s="285">
        <v>158</v>
      </c>
      <c r="G51" s="285">
        <f t="shared" si="1"/>
        <v>316</v>
      </c>
      <c r="H51" s="2599"/>
      <c r="I51" s="2599"/>
      <c r="J51" s="2601" t="s">
        <v>954</v>
      </c>
      <c r="K51" s="2599"/>
      <c r="L51" s="2599">
        <v>229</v>
      </c>
      <c r="M51" s="2599"/>
      <c r="N51" s="2599">
        <f t="shared" si="0"/>
        <v>458</v>
      </c>
      <c r="O51" s="2600"/>
      <c r="P51" s="104"/>
    </row>
    <row r="52" spans="2:16" s="113" customFormat="1" ht="15" customHeight="1">
      <c r="B52" s="2709"/>
      <c r="C52" s="2599"/>
      <c r="D52" s="2601" t="s">
        <v>900</v>
      </c>
      <c r="E52" s="2599"/>
      <c r="F52" s="285">
        <v>92</v>
      </c>
      <c r="G52" s="285">
        <f t="shared" si="1"/>
        <v>184</v>
      </c>
      <c r="H52" s="2599"/>
      <c r="I52" s="2599"/>
      <c r="J52" s="2710" t="s">
        <v>953</v>
      </c>
      <c r="K52" s="2711"/>
      <c r="L52" s="2599">
        <v>302</v>
      </c>
      <c r="M52" s="2599"/>
      <c r="N52" s="2599">
        <f t="shared" si="0"/>
        <v>604</v>
      </c>
      <c r="O52" s="2600"/>
      <c r="P52" s="104"/>
    </row>
    <row r="53" spans="2:16" s="113" customFormat="1" ht="15" customHeight="1">
      <c r="B53" s="2709"/>
      <c r="C53" s="2599"/>
      <c r="D53" s="2601" t="s">
        <v>901</v>
      </c>
      <c r="E53" s="2599"/>
      <c r="F53" s="285">
        <v>139</v>
      </c>
      <c r="G53" s="285">
        <f t="shared" si="1"/>
        <v>278</v>
      </c>
      <c r="H53" s="2599"/>
      <c r="I53" s="2599"/>
      <c r="J53" s="2601" t="s">
        <v>941</v>
      </c>
      <c r="K53" s="2599"/>
      <c r="L53" s="2599">
        <v>199</v>
      </c>
      <c r="M53" s="2599"/>
      <c r="N53" s="2599">
        <f t="shared" si="0"/>
        <v>398</v>
      </c>
      <c r="O53" s="2600"/>
      <c r="P53" s="104"/>
    </row>
    <row r="54" spans="2:16" s="113" customFormat="1" ht="15" customHeight="1">
      <c r="B54" s="2709"/>
      <c r="C54" s="2599"/>
      <c r="D54" s="2601" t="s">
        <v>902</v>
      </c>
      <c r="E54" s="2599"/>
      <c r="F54" s="285">
        <v>134</v>
      </c>
      <c r="G54" s="285">
        <f t="shared" si="1"/>
        <v>268</v>
      </c>
      <c r="H54" s="2599"/>
      <c r="I54" s="2599"/>
      <c r="J54" s="2601" t="s">
        <v>942</v>
      </c>
      <c r="K54" s="2599"/>
      <c r="L54" s="2599">
        <v>180</v>
      </c>
      <c r="M54" s="2599"/>
      <c r="N54" s="2599">
        <f t="shared" si="0"/>
        <v>360</v>
      </c>
      <c r="O54" s="2600"/>
      <c r="P54" s="104"/>
    </row>
    <row r="55" spans="2:16" s="113" customFormat="1" ht="15" customHeight="1">
      <c r="B55" s="2709"/>
      <c r="C55" s="2599"/>
      <c r="D55" s="2601" t="s">
        <v>903</v>
      </c>
      <c r="E55" s="2599"/>
      <c r="F55" s="285">
        <v>164</v>
      </c>
      <c r="G55" s="285">
        <f t="shared" si="1"/>
        <v>328</v>
      </c>
      <c r="H55" s="2599"/>
      <c r="I55" s="2599"/>
      <c r="J55" s="2601" t="s">
        <v>943</v>
      </c>
      <c r="K55" s="2599"/>
      <c r="L55" s="2599">
        <v>325</v>
      </c>
      <c r="M55" s="2599"/>
      <c r="N55" s="2599">
        <f t="shared" si="0"/>
        <v>650</v>
      </c>
      <c r="O55" s="2600"/>
      <c r="P55" s="104"/>
    </row>
    <row r="56" spans="2:16" s="113" customFormat="1" ht="15" customHeight="1">
      <c r="B56" s="2709"/>
      <c r="C56" s="2599"/>
      <c r="D56" s="2601" t="s">
        <v>904</v>
      </c>
      <c r="E56" s="2599"/>
      <c r="F56" s="285">
        <v>164</v>
      </c>
      <c r="G56" s="285">
        <f t="shared" si="1"/>
        <v>328</v>
      </c>
      <c r="H56" s="2599"/>
      <c r="I56" s="2599"/>
      <c r="J56" s="2601" t="s">
        <v>944</v>
      </c>
      <c r="K56" s="2599"/>
      <c r="L56" s="2599">
        <v>373</v>
      </c>
      <c r="M56" s="2599"/>
      <c r="N56" s="2599">
        <f t="shared" si="0"/>
        <v>746</v>
      </c>
      <c r="O56" s="2600"/>
      <c r="P56" s="104"/>
    </row>
    <row r="57" spans="2:16" s="113" customFormat="1" ht="15" customHeight="1">
      <c r="B57" s="2709"/>
      <c r="C57" s="2599"/>
      <c r="D57" s="2601" t="s">
        <v>905</v>
      </c>
      <c r="E57" s="2599"/>
      <c r="F57" s="285">
        <v>158</v>
      </c>
      <c r="G57" s="285">
        <f t="shared" si="1"/>
        <v>316</v>
      </c>
      <c r="H57" s="2599"/>
      <c r="I57" s="2599"/>
      <c r="J57" s="2601" t="s">
        <v>945</v>
      </c>
      <c r="K57" s="2599"/>
      <c r="L57" s="2599">
        <v>341</v>
      </c>
      <c r="M57" s="2599"/>
      <c r="N57" s="2599">
        <f t="shared" si="0"/>
        <v>682</v>
      </c>
      <c r="O57" s="2600"/>
      <c r="P57" s="104"/>
    </row>
    <row r="58" spans="2:16" s="113" customFormat="1" ht="15" customHeight="1">
      <c r="B58" s="2709"/>
      <c r="C58" s="2599"/>
      <c r="D58" s="2601" t="s">
        <v>906</v>
      </c>
      <c r="E58" s="2599"/>
      <c r="F58" s="285">
        <v>94</v>
      </c>
      <c r="G58" s="285">
        <f t="shared" si="1"/>
        <v>188</v>
      </c>
      <c r="H58" s="2599"/>
      <c r="I58" s="2599"/>
      <c r="J58" s="2601" t="s">
        <v>946</v>
      </c>
      <c r="K58" s="2599"/>
      <c r="L58" s="2599">
        <v>382</v>
      </c>
      <c r="M58" s="2599"/>
      <c r="N58" s="2599">
        <f t="shared" si="0"/>
        <v>764</v>
      </c>
      <c r="O58" s="2600"/>
      <c r="P58" s="104"/>
    </row>
    <row r="59" spans="2:16" s="113" customFormat="1" ht="15" customHeight="1">
      <c r="B59" s="2709"/>
      <c r="C59" s="2599"/>
      <c r="D59" s="2601" t="s">
        <v>907</v>
      </c>
      <c r="E59" s="2599"/>
      <c r="F59" s="285">
        <v>110</v>
      </c>
      <c r="G59" s="285">
        <f t="shared" si="1"/>
        <v>220</v>
      </c>
      <c r="H59" s="2599"/>
      <c r="I59" s="2599"/>
      <c r="J59" s="2601" t="s">
        <v>947</v>
      </c>
      <c r="K59" s="2599"/>
      <c r="L59" s="2599">
        <v>341</v>
      </c>
      <c r="M59" s="2599"/>
      <c r="N59" s="2599">
        <f t="shared" si="0"/>
        <v>682</v>
      </c>
      <c r="O59" s="2600"/>
      <c r="P59" s="104"/>
    </row>
    <row r="60" spans="2:16" s="113" customFormat="1" ht="15" customHeight="1">
      <c r="B60" s="2709"/>
      <c r="C60" s="2599"/>
      <c r="D60" s="2601" t="s">
        <v>908</v>
      </c>
      <c r="E60" s="2599"/>
      <c r="F60" s="285">
        <v>89</v>
      </c>
      <c r="G60" s="285">
        <f t="shared" si="1"/>
        <v>178</v>
      </c>
      <c r="H60" s="2599"/>
      <c r="I60" s="2599"/>
      <c r="J60" s="2601" t="s">
        <v>948</v>
      </c>
      <c r="K60" s="2599"/>
      <c r="L60" s="2599">
        <v>393</v>
      </c>
      <c r="M60" s="2599"/>
      <c r="N60" s="2599">
        <f t="shared" si="0"/>
        <v>786</v>
      </c>
      <c r="O60" s="2600"/>
      <c r="P60" s="104"/>
    </row>
    <row r="61" spans="2:16" s="113" customFormat="1" ht="15" customHeight="1">
      <c r="B61" s="2709"/>
      <c r="C61" s="2599"/>
      <c r="D61" s="2601" t="s">
        <v>909</v>
      </c>
      <c r="E61" s="2599"/>
      <c r="F61" s="285">
        <v>154</v>
      </c>
      <c r="G61" s="285">
        <f t="shared" si="1"/>
        <v>308</v>
      </c>
      <c r="H61" s="2599"/>
      <c r="I61" s="2599"/>
      <c r="J61" s="2601" t="s">
        <v>949</v>
      </c>
      <c r="K61" s="2599"/>
      <c r="L61" s="2599">
        <v>363</v>
      </c>
      <c r="M61" s="2599"/>
      <c r="N61" s="2599">
        <f t="shared" si="0"/>
        <v>726</v>
      </c>
      <c r="O61" s="2600"/>
      <c r="P61" s="104"/>
    </row>
    <row r="62" spans="2:16" s="113" customFormat="1" ht="15" customHeight="1">
      <c r="B62" s="2709"/>
      <c r="C62" s="2599"/>
      <c r="D62" s="2601" t="s">
        <v>910</v>
      </c>
      <c r="E62" s="2599"/>
      <c r="F62" s="285">
        <v>133</v>
      </c>
      <c r="G62" s="285">
        <f t="shared" si="1"/>
        <v>266</v>
      </c>
      <c r="H62" s="2599"/>
      <c r="I62" s="2599"/>
      <c r="J62" s="2601" t="s">
        <v>950</v>
      </c>
      <c r="K62" s="2599"/>
      <c r="L62" s="2599">
        <v>379</v>
      </c>
      <c r="M62" s="2599"/>
      <c r="N62" s="2599">
        <f t="shared" si="0"/>
        <v>758</v>
      </c>
      <c r="O62" s="2600"/>
      <c r="P62" s="104"/>
    </row>
    <row r="63" spans="2:16" s="113" customFormat="1" ht="15" customHeight="1">
      <c r="B63" s="2709"/>
      <c r="C63" s="2599"/>
      <c r="D63" s="2601" t="s">
        <v>911</v>
      </c>
      <c r="E63" s="2599"/>
      <c r="F63" s="285">
        <v>126</v>
      </c>
      <c r="G63" s="285">
        <f t="shared" si="1"/>
        <v>252</v>
      </c>
      <c r="H63" s="2599"/>
      <c r="I63" s="2599"/>
      <c r="J63" s="2601" t="s">
        <v>951</v>
      </c>
      <c r="K63" s="2599"/>
      <c r="L63" s="2599">
        <v>391</v>
      </c>
      <c r="M63" s="2599"/>
      <c r="N63" s="2599">
        <f t="shared" si="0"/>
        <v>782</v>
      </c>
      <c r="O63" s="2600"/>
      <c r="P63" s="104"/>
    </row>
    <row r="64" spans="2:16" s="113" customFormat="1" ht="15" customHeight="1">
      <c r="B64" s="2685" t="s">
        <v>877</v>
      </c>
      <c r="C64" s="2601"/>
      <c r="D64" s="2601" t="s">
        <v>912</v>
      </c>
      <c r="E64" s="2599"/>
      <c r="F64" s="285">
        <v>211</v>
      </c>
      <c r="G64" s="285">
        <f t="shared" si="1"/>
        <v>422</v>
      </c>
      <c r="H64" s="2599"/>
      <c r="I64" s="2599"/>
      <c r="J64" s="2601" t="s">
        <v>955</v>
      </c>
      <c r="K64" s="2599"/>
      <c r="L64" s="2599">
        <v>285</v>
      </c>
      <c r="M64" s="2599"/>
      <c r="N64" s="2599">
        <f t="shared" si="0"/>
        <v>570</v>
      </c>
      <c r="O64" s="2600"/>
      <c r="P64" s="104"/>
    </row>
    <row r="65" spans="2:16" s="113" customFormat="1" ht="15" customHeight="1" thickBot="1">
      <c r="B65" s="2712"/>
      <c r="C65" s="2706"/>
      <c r="D65" s="2706" t="s">
        <v>913</v>
      </c>
      <c r="E65" s="2707"/>
      <c r="F65" s="286">
        <v>260</v>
      </c>
      <c r="G65" s="286">
        <f t="shared" si="1"/>
        <v>520</v>
      </c>
      <c r="H65" s="2707"/>
      <c r="I65" s="2707"/>
      <c r="J65" s="2706" t="s">
        <v>952</v>
      </c>
      <c r="K65" s="2707"/>
      <c r="L65" s="2707">
        <v>392</v>
      </c>
      <c r="M65" s="2707"/>
      <c r="N65" s="2707">
        <f t="shared" si="0"/>
        <v>784</v>
      </c>
      <c r="O65" s="2708"/>
      <c r="P65" s="104"/>
    </row>
    <row r="66" spans="2:16" s="113" customFormat="1" ht="15" customHeight="1">
      <c r="B66" s="2705"/>
      <c r="C66" s="2705"/>
      <c r="D66" s="2705"/>
      <c r="E66" s="2705"/>
      <c r="F66" s="283"/>
      <c r="G66" s="283"/>
      <c r="H66" s="2705"/>
      <c r="I66" s="2705"/>
      <c r="J66" s="2705"/>
      <c r="K66" s="2705"/>
      <c r="L66" s="2705"/>
      <c r="M66" s="2705"/>
      <c r="N66" s="2705"/>
      <c r="O66" s="2705"/>
      <c r="P66" s="104"/>
    </row>
    <row r="67" spans="2:16" s="113" customFormat="1" ht="15" customHeight="1" thickBot="1">
      <c r="B67" s="2713" t="s">
        <v>960</v>
      </c>
      <c r="C67" s="2713"/>
      <c r="D67" s="2713"/>
      <c r="E67" s="2713"/>
      <c r="F67" s="2713"/>
      <c r="G67" s="2713"/>
      <c r="H67" s="2713"/>
      <c r="I67" s="2713"/>
      <c r="J67" s="2713"/>
      <c r="K67" s="2713"/>
      <c r="L67" s="2713"/>
      <c r="M67" s="2713"/>
      <c r="N67" s="2713"/>
      <c r="O67" s="2713"/>
      <c r="P67" s="104"/>
    </row>
    <row r="68" spans="2:16" s="113" customFormat="1" ht="15" customHeight="1">
      <c r="B68" s="2562" t="s">
        <v>871</v>
      </c>
      <c r="C68" s="2563"/>
      <c r="D68" s="2564" t="s">
        <v>872</v>
      </c>
      <c r="E68" s="2563"/>
      <c r="F68" s="284" t="s">
        <v>873</v>
      </c>
      <c r="G68" s="284" t="s">
        <v>874</v>
      </c>
      <c r="H68" s="2564" t="s">
        <v>871</v>
      </c>
      <c r="I68" s="2563"/>
      <c r="J68" s="2564" t="s">
        <v>872</v>
      </c>
      <c r="K68" s="2563"/>
      <c r="L68" s="2564" t="s">
        <v>873</v>
      </c>
      <c r="M68" s="2564"/>
      <c r="N68" s="2564" t="s">
        <v>874</v>
      </c>
      <c r="O68" s="2565"/>
      <c r="P68" s="104"/>
    </row>
    <row r="69" spans="2:16" s="113" customFormat="1" ht="15" customHeight="1">
      <c r="B69" s="2685" t="s">
        <v>875</v>
      </c>
      <c r="C69" s="2599"/>
      <c r="D69" s="2601" t="s">
        <v>876</v>
      </c>
      <c r="E69" s="2599"/>
      <c r="F69" s="285">
        <v>37</v>
      </c>
      <c r="G69" s="285">
        <v>74</v>
      </c>
      <c r="H69" s="2601" t="s">
        <v>877</v>
      </c>
      <c r="I69" s="2601"/>
      <c r="J69" s="2601" t="s">
        <v>878</v>
      </c>
      <c r="K69" s="2599"/>
      <c r="L69" s="2599">
        <v>226</v>
      </c>
      <c r="M69" s="2599"/>
      <c r="N69" s="2599">
        <f>L69*2</f>
        <v>452</v>
      </c>
      <c r="O69" s="2600"/>
      <c r="P69" s="104"/>
    </row>
    <row r="70" spans="2:16" s="113" customFormat="1" ht="15" customHeight="1">
      <c r="B70" s="2685" t="s">
        <v>914</v>
      </c>
      <c r="C70" s="2599"/>
      <c r="D70" s="2601" t="s">
        <v>879</v>
      </c>
      <c r="E70" s="2599"/>
      <c r="F70" s="285">
        <v>21</v>
      </c>
      <c r="G70" s="285">
        <v>42</v>
      </c>
      <c r="H70" s="2601"/>
      <c r="I70" s="2601"/>
      <c r="J70" s="2601" t="s">
        <v>920</v>
      </c>
      <c r="K70" s="2599"/>
      <c r="L70" s="2599">
        <v>248</v>
      </c>
      <c r="M70" s="2599"/>
      <c r="N70" s="2599">
        <f t="shared" ref="N70:N105" si="2">L70*2</f>
        <v>496</v>
      </c>
      <c r="O70" s="2600"/>
      <c r="P70" s="104"/>
    </row>
    <row r="71" spans="2:16" s="113" customFormat="1" ht="15" customHeight="1">
      <c r="B71" s="2709"/>
      <c r="C71" s="2599"/>
      <c r="D71" s="2601" t="s">
        <v>880</v>
      </c>
      <c r="E71" s="2599"/>
      <c r="F71" s="285">
        <v>44</v>
      </c>
      <c r="G71" s="285">
        <v>88</v>
      </c>
      <c r="H71" s="2601"/>
      <c r="I71" s="2601"/>
      <c r="J71" s="2601" t="s">
        <v>921</v>
      </c>
      <c r="K71" s="2599"/>
      <c r="L71" s="2599">
        <v>201</v>
      </c>
      <c r="M71" s="2599"/>
      <c r="N71" s="2599">
        <f t="shared" si="2"/>
        <v>402</v>
      </c>
      <c r="O71" s="2600"/>
      <c r="P71" s="104"/>
    </row>
    <row r="72" spans="2:16" s="113" customFormat="1" ht="15" customHeight="1">
      <c r="B72" s="2709"/>
      <c r="C72" s="2599"/>
      <c r="D72" s="2601" t="s">
        <v>881</v>
      </c>
      <c r="E72" s="2599"/>
      <c r="F72" s="285">
        <v>31</v>
      </c>
      <c r="G72" s="285">
        <v>62</v>
      </c>
      <c r="H72" s="2601"/>
      <c r="I72" s="2601"/>
      <c r="J72" s="2601" t="s">
        <v>922</v>
      </c>
      <c r="K72" s="2599"/>
      <c r="L72" s="2599">
        <v>208</v>
      </c>
      <c r="M72" s="2599"/>
      <c r="N72" s="2599">
        <f t="shared" si="2"/>
        <v>416</v>
      </c>
      <c r="O72" s="2600"/>
      <c r="P72" s="104"/>
    </row>
    <row r="73" spans="2:16" s="113" customFormat="1" ht="15" customHeight="1">
      <c r="B73" s="2709"/>
      <c r="C73" s="2599"/>
      <c r="D73" s="2601" t="s">
        <v>882</v>
      </c>
      <c r="E73" s="2599"/>
      <c r="F73" s="285">
        <v>25</v>
      </c>
      <c r="G73" s="285">
        <v>50</v>
      </c>
      <c r="H73" s="2601"/>
      <c r="I73" s="2601"/>
      <c r="J73" s="2601" t="s">
        <v>923</v>
      </c>
      <c r="K73" s="2599"/>
      <c r="L73" s="2599">
        <v>351</v>
      </c>
      <c r="M73" s="2599"/>
      <c r="N73" s="2599">
        <f t="shared" si="2"/>
        <v>702</v>
      </c>
      <c r="O73" s="2600"/>
      <c r="P73" s="104"/>
    </row>
    <row r="74" spans="2:16" s="113" customFormat="1" ht="15" customHeight="1">
      <c r="B74" s="2709"/>
      <c r="C74" s="2599"/>
      <c r="D74" s="2601" t="s">
        <v>883</v>
      </c>
      <c r="E74" s="2599"/>
      <c r="F74" s="285">
        <v>49</v>
      </c>
      <c r="G74" s="285">
        <v>98</v>
      </c>
      <c r="H74" s="2601"/>
      <c r="I74" s="2601"/>
      <c r="J74" s="2601" t="s">
        <v>924</v>
      </c>
      <c r="K74" s="2599"/>
      <c r="L74" s="2599">
        <v>347</v>
      </c>
      <c r="M74" s="2599"/>
      <c r="N74" s="2599">
        <f t="shared" si="2"/>
        <v>694</v>
      </c>
      <c r="O74" s="2600"/>
      <c r="P74" s="104"/>
    </row>
    <row r="75" spans="2:16" s="113" customFormat="1" ht="15" customHeight="1">
      <c r="B75" s="2709"/>
      <c r="C75" s="2599"/>
      <c r="D75" s="2601" t="s">
        <v>884</v>
      </c>
      <c r="E75" s="2599"/>
      <c r="F75" s="285">
        <v>40</v>
      </c>
      <c r="G75" s="285">
        <v>80</v>
      </c>
      <c r="H75" s="2601"/>
      <c r="I75" s="2601"/>
      <c r="J75" s="2601" t="s">
        <v>925</v>
      </c>
      <c r="K75" s="2599"/>
      <c r="L75" s="2599">
        <v>334</v>
      </c>
      <c r="M75" s="2599"/>
      <c r="N75" s="2599">
        <f t="shared" si="2"/>
        <v>668</v>
      </c>
      <c r="O75" s="2600"/>
      <c r="P75" s="104"/>
    </row>
    <row r="76" spans="2:16" s="113" customFormat="1" ht="15" customHeight="1">
      <c r="B76" s="2709"/>
      <c r="C76" s="2599"/>
      <c r="D76" s="2601" t="s">
        <v>885</v>
      </c>
      <c r="E76" s="2599"/>
      <c r="F76" s="285">
        <v>25</v>
      </c>
      <c r="G76" s="285">
        <v>50</v>
      </c>
      <c r="H76" s="2601"/>
      <c r="I76" s="2601"/>
      <c r="J76" s="2601" t="s">
        <v>926</v>
      </c>
      <c r="K76" s="2599"/>
      <c r="L76" s="2599">
        <v>326</v>
      </c>
      <c r="M76" s="2599"/>
      <c r="N76" s="2599">
        <f t="shared" si="2"/>
        <v>652</v>
      </c>
      <c r="O76" s="2600"/>
      <c r="P76" s="104"/>
    </row>
    <row r="77" spans="2:16" s="113" customFormat="1" ht="15" customHeight="1">
      <c r="B77" s="2709"/>
      <c r="C77" s="2599"/>
      <c r="D77" s="2601" t="s">
        <v>886</v>
      </c>
      <c r="E77" s="2599"/>
      <c r="F77" s="285">
        <v>83</v>
      </c>
      <c r="G77" s="285">
        <v>166</v>
      </c>
      <c r="H77" s="2601"/>
      <c r="I77" s="2601"/>
      <c r="J77" s="2601" t="s">
        <v>927</v>
      </c>
      <c r="K77" s="2599"/>
      <c r="L77" s="2599">
        <v>320</v>
      </c>
      <c r="M77" s="2599"/>
      <c r="N77" s="2599">
        <f t="shared" si="2"/>
        <v>640</v>
      </c>
      <c r="O77" s="2600"/>
      <c r="P77" s="104"/>
    </row>
    <row r="78" spans="2:16" s="113" customFormat="1" ht="15" customHeight="1">
      <c r="B78" s="2709"/>
      <c r="C78" s="2599"/>
      <c r="D78" s="2601" t="s">
        <v>887</v>
      </c>
      <c r="E78" s="2599"/>
      <c r="F78" s="285">
        <v>75</v>
      </c>
      <c r="G78" s="285">
        <v>150</v>
      </c>
      <c r="H78" s="2601" t="s">
        <v>956</v>
      </c>
      <c r="I78" s="2599"/>
      <c r="J78" s="2601" t="s">
        <v>928</v>
      </c>
      <c r="K78" s="2599"/>
      <c r="L78" s="2599">
        <v>125</v>
      </c>
      <c r="M78" s="2599"/>
      <c r="N78" s="2599">
        <f t="shared" si="2"/>
        <v>250</v>
      </c>
      <c r="O78" s="2600"/>
      <c r="P78" s="104"/>
    </row>
    <row r="79" spans="2:16" s="113" customFormat="1" ht="15" customHeight="1">
      <c r="B79" s="2709"/>
      <c r="C79" s="2599"/>
      <c r="D79" s="2601" t="s">
        <v>888</v>
      </c>
      <c r="E79" s="2599"/>
      <c r="F79" s="285">
        <v>53</v>
      </c>
      <c r="G79" s="285">
        <v>106</v>
      </c>
      <c r="H79" s="2599"/>
      <c r="I79" s="2599"/>
      <c r="J79" s="2601" t="s">
        <v>929</v>
      </c>
      <c r="K79" s="2599"/>
      <c r="L79" s="2599">
        <v>235</v>
      </c>
      <c r="M79" s="2599"/>
      <c r="N79" s="2599">
        <f t="shared" si="2"/>
        <v>470</v>
      </c>
      <c r="O79" s="2600"/>
      <c r="P79" s="104"/>
    </row>
    <row r="80" spans="2:16" s="113" customFormat="1" ht="15" customHeight="1">
      <c r="B80" s="2709"/>
      <c r="C80" s="2599"/>
      <c r="D80" s="2601" t="s">
        <v>889</v>
      </c>
      <c r="E80" s="2599"/>
      <c r="F80" s="285">
        <v>37</v>
      </c>
      <c r="G80" s="285">
        <v>74</v>
      </c>
      <c r="H80" s="2599"/>
      <c r="I80" s="2599"/>
      <c r="J80" s="2601" t="s">
        <v>930</v>
      </c>
      <c r="K80" s="2599"/>
      <c r="L80" s="2599">
        <v>255</v>
      </c>
      <c r="M80" s="2599"/>
      <c r="N80" s="2599">
        <f t="shared" si="2"/>
        <v>510</v>
      </c>
      <c r="O80" s="2600"/>
      <c r="P80" s="104"/>
    </row>
    <row r="81" spans="2:16" s="113" customFormat="1" ht="15" customHeight="1">
      <c r="B81" s="2685" t="s">
        <v>915</v>
      </c>
      <c r="C81" s="2599"/>
      <c r="D81" s="2601" t="s">
        <v>890</v>
      </c>
      <c r="E81" s="2599"/>
      <c r="F81" s="285">
        <v>18</v>
      </c>
      <c r="G81" s="285">
        <v>36</v>
      </c>
      <c r="H81" s="2599"/>
      <c r="I81" s="2599"/>
      <c r="J81" s="2601" t="s">
        <v>931</v>
      </c>
      <c r="K81" s="2599"/>
      <c r="L81" s="2599">
        <v>189</v>
      </c>
      <c r="M81" s="2599"/>
      <c r="N81" s="2599">
        <f t="shared" si="2"/>
        <v>378</v>
      </c>
      <c r="O81" s="2600"/>
      <c r="P81" s="104"/>
    </row>
    <row r="82" spans="2:16" s="113" customFormat="1" ht="15" customHeight="1">
      <c r="B82" s="2709"/>
      <c r="C82" s="2599"/>
      <c r="D82" s="2601" t="s">
        <v>891</v>
      </c>
      <c r="E82" s="2599"/>
      <c r="F82" s="285">
        <v>32</v>
      </c>
      <c r="G82" s="285">
        <v>64</v>
      </c>
      <c r="H82" s="2599"/>
      <c r="I82" s="2599"/>
      <c r="J82" s="2601" t="s">
        <v>932</v>
      </c>
      <c r="K82" s="2599"/>
      <c r="L82" s="2599">
        <v>282</v>
      </c>
      <c r="M82" s="2599"/>
      <c r="N82" s="2599">
        <f t="shared" si="2"/>
        <v>564</v>
      </c>
      <c r="O82" s="2600"/>
      <c r="P82" s="104"/>
    </row>
    <row r="83" spans="2:16" s="113" customFormat="1" ht="15" customHeight="1">
      <c r="B83" s="2709"/>
      <c r="C83" s="2599"/>
      <c r="D83" s="2601" t="s">
        <v>892</v>
      </c>
      <c r="E83" s="2599"/>
      <c r="F83" s="285">
        <v>39</v>
      </c>
      <c r="G83" s="285">
        <v>78</v>
      </c>
      <c r="H83" s="2599"/>
      <c r="I83" s="2599"/>
      <c r="J83" s="2601" t="s">
        <v>933</v>
      </c>
      <c r="K83" s="2599"/>
      <c r="L83" s="2599">
        <v>95</v>
      </c>
      <c r="M83" s="2599"/>
      <c r="N83" s="2599">
        <f t="shared" si="2"/>
        <v>190</v>
      </c>
      <c r="O83" s="2600"/>
      <c r="P83" s="104"/>
    </row>
    <row r="84" spans="2:16" s="113" customFormat="1" ht="15" customHeight="1">
      <c r="B84" s="2709"/>
      <c r="C84" s="2599"/>
      <c r="D84" s="2601" t="s">
        <v>893</v>
      </c>
      <c r="E84" s="2599"/>
      <c r="F84" s="285">
        <v>19</v>
      </c>
      <c r="G84" s="285">
        <v>38</v>
      </c>
      <c r="H84" s="2599"/>
      <c r="I84" s="2599"/>
      <c r="J84" s="2601" t="s">
        <v>934</v>
      </c>
      <c r="K84" s="2599"/>
      <c r="L84" s="2599">
        <v>270</v>
      </c>
      <c r="M84" s="2599"/>
      <c r="N84" s="2599">
        <f t="shared" si="2"/>
        <v>540</v>
      </c>
      <c r="O84" s="2600"/>
      <c r="P84" s="104"/>
    </row>
    <row r="85" spans="2:16" s="113" customFormat="1" ht="15" customHeight="1">
      <c r="B85" s="2709"/>
      <c r="C85" s="2599"/>
      <c r="D85" s="2601" t="s">
        <v>894</v>
      </c>
      <c r="E85" s="2599"/>
      <c r="F85" s="285">
        <v>23</v>
      </c>
      <c r="G85" s="285">
        <v>46</v>
      </c>
      <c r="H85" s="2601" t="s">
        <v>957</v>
      </c>
      <c r="I85" s="2599"/>
      <c r="J85" s="2601" t="s">
        <v>935</v>
      </c>
      <c r="K85" s="2599"/>
      <c r="L85" s="2599">
        <v>241</v>
      </c>
      <c r="M85" s="2599"/>
      <c r="N85" s="2599">
        <f t="shared" si="2"/>
        <v>482</v>
      </c>
      <c r="O85" s="2600"/>
      <c r="P85" s="104"/>
    </row>
    <row r="86" spans="2:16" s="113" customFormat="1" ht="15" customHeight="1">
      <c r="B86" s="2709"/>
      <c r="C86" s="2599"/>
      <c r="D86" s="2601" t="s">
        <v>895</v>
      </c>
      <c r="E86" s="2599"/>
      <c r="F86" s="285">
        <v>16</v>
      </c>
      <c r="G86" s="285">
        <v>32</v>
      </c>
      <c r="H86" s="2599"/>
      <c r="I86" s="2599"/>
      <c r="J86" s="2601" t="s">
        <v>936</v>
      </c>
      <c r="K86" s="2599"/>
      <c r="L86" s="2599">
        <v>246</v>
      </c>
      <c r="M86" s="2599"/>
      <c r="N86" s="2599">
        <f t="shared" si="2"/>
        <v>492</v>
      </c>
      <c r="O86" s="2600"/>
      <c r="P86" s="104"/>
    </row>
    <row r="87" spans="2:16" s="113" customFormat="1" ht="15" customHeight="1">
      <c r="B87" s="2685" t="s">
        <v>916</v>
      </c>
      <c r="C87" s="2599"/>
      <c r="D87" s="2601" t="s">
        <v>896</v>
      </c>
      <c r="E87" s="2599"/>
      <c r="F87" s="285">
        <v>30</v>
      </c>
      <c r="G87" s="285">
        <v>60</v>
      </c>
      <c r="H87" s="2599"/>
      <c r="I87" s="2599"/>
      <c r="J87" s="2601" t="s">
        <v>937</v>
      </c>
      <c r="K87" s="2599"/>
      <c r="L87" s="2599">
        <v>362</v>
      </c>
      <c r="M87" s="2599"/>
      <c r="N87" s="2599">
        <f t="shared" si="2"/>
        <v>724</v>
      </c>
      <c r="O87" s="2600"/>
      <c r="P87" s="104"/>
    </row>
    <row r="88" spans="2:16" s="113" customFormat="1" ht="15" customHeight="1">
      <c r="B88" s="2709"/>
      <c r="C88" s="2599"/>
      <c r="D88" s="2601" t="s">
        <v>897</v>
      </c>
      <c r="E88" s="2599"/>
      <c r="F88" s="285">
        <v>26</v>
      </c>
      <c r="G88" s="285">
        <v>52</v>
      </c>
      <c r="H88" s="2599"/>
      <c r="I88" s="2599"/>
      <c r="J88" s="2601" t="s">
        <v>938</v>
      </c>
      <c r="K88" s="2599"/>
      <c r="L88" s="2599">
        <v>326</v>
      </c>
      <c r="M88" s="2599"/>
      <c r="N88" s="2599">
        <f t="shared" si="2"/>
        <v>652</v>
      </c>
      <c r="O88" s="2600"/>
      <c r="P88" s="104"/>
    </row>
    <row r="89" spans="2:16" s="113" customFormat="1" ht="15" customHeight="1">
      <c r="B89" s="2709"/>
      <c r="C89" s="2599"/>
      <c r="D89" s="2601" t="s">
        <v>917</v>
      </c>
      <c r="E89" s="2599"/>
      <c r="F89" s="285">
        <v>17</v>
      </c>
      <c r="G89" s="285">
        <v>34</v>
      </c>
      <c r="H89" s="2599"/>
      <c r="I89" s="2599"/>
      <c r="J89" s="2601" t="s">
        <v>939</v>
      </c>
      <c r="K89" s="2599"/>
      <c r="L89" s="2599">
        <v>212</v>
      </c>
      <c r="M89" s="2599"/>
      <c r="N89" s="2599">
        <f t="shared" si="2"/>
        <v>424</v>
      </c>
      <c r="O89" s="2600"/>
      <c r="P89" s="104"/>
    </row>
    <row r="90" spans="2:16" s="113" customFormat="1" ht="15" customHeight="1">
      <c r="B90" s="2685" t="s">
        <v>918</v>
      </c>
      <c r="C90" s="2599"/>
      <c r="D90" s="2601" t="s">
        <v>898</v>
      </c>
      <c r="E90" s="2599"/>
      <c r="F90" s="285">
        <v>67</v>
      </c>
      <c r="G90" s="285">
        <v>134</v>
      </c>
      <c r="H90" s="2599"/>
      <c r="I90" s="2599"/>
      <c r="J90" s="2601" t="s">
        <v>940</v>
      </c>
      <c r="K90" s="2599"/>
      <c r="L90" s="2599">
        <v>355</v>
      </c>
      <c r="M90" s="2599"/>
      <c r="N90" s="2599">
        <f t="shared" si="2"/>
        <v>710</v>
      </c>
      <c r="O90" s="2600"/>
      <c r="P90" s="104"/>
    </row>
    <row r="91" spans="2:16" s="113" customFormat="1" ht="15" customHeight="1">
      <c r="B91" s="2685" t="s">
        <v>919</v>
      </c>
      <c r="C91" s="2599"/>
      <c r="D91" s="2601" t="s">
        <v>899</v>
      </c>
      <c r="E91" s="2599"/>
      <c r="F91" s="285">
        <v>161</v>
      </c>
      <c r="G91" s="285">
        <v>322</v>
      </c>
      <c r="H91" s="2599"/>
      <c r="I91" s="2599"/>
      <c r="J91" s="2601" t="s">
        <v>954</v>
      </c>
      <c r="K91" s="2599"/>
      <c r="L91" s="2599">
        <v>233</v>
      </c>
      <c r="M91" s="2599"/>
      <c r="N91" s="2599">
        <f t="shared" si="2"/>
        <v>466</v>
      </c>
      <c r="O91" s="2600"/>
      <c r="P91" s="104"/>
    </row>
    <row r="92" spans="2:16" s="113" customFormat="1" ht="15" customHeight="1">
      <c r="B92" s="2709"/>
      <c r="C92" s="2599"/>
      <c r="D92" s="2601" t="s">
        <v>900</v>
      </c>
      <c r="E92" s="2599"/>
      <c r="F92" s="285">
        <v>96</v>
      </c>
      <c r="G92" s="285">
        <v>192</v>
      </c>
      <c r="H92" s="2599"/>
      <c r="I92" s="2599"/>
      <c r="J92" s="2710" t="s">
        <v>953</v>
      </c>
      <c r="K92" s="2711"/>
      <c r="L92" s="2599">
        <v>306</v>
      </c>
      <c r="M92" s="2599"/>
      <c r="N92" s="2599">
        <f t="shared" si="2"/>
        <v>612</v>
      </c>
      <c r="O92" s="2600"/>
      <c r="P92" s="104"/>
    </row>
    <row r="93" spans="2:16" s="113" customFormat="1" ht="15" customHeight="1">
      <c r="B93" s="2709"/>
      <c r="C93" s="2599"/>
      <c r="D93" s="2601" t="s">
        <v>901</v>
      </c>
      <c r="E93" s="2599"/>
      <c r="F93" s="285">
        <v>142</v>
      </c>
      <c r="G93" s="285">
        <v>284</v>
      </c>
      <c r="H93" s="2599"/>
      <c r="I93" s="2599"/>
      <c r="J93" s="2601" t="s">
        <v>941</v>
      </c>
      <c r="K93" s="2599"/>
      <c r="L93" s="2599">
        <v>203</v>
      </c>
      <c r="M93" s="2599"/>
      <c r="N93" s="2599">
        <f t="shared" si="2"/>
        <v>406</v>
      </c>
      <c r="O93" s="2600"/>
      <c r="P93" s="104"/>
    </row>
    <row r="94" spans="2:16" s="113" customFormat="1" ht="15" customHeight="1">
      <c r="B94" s="2709"/>
      <c r="C94" s="2599"/>
      <c r="D94" s="2601" t="s">
        <v>902</v>
      </c>
      <c r="E94" s="2599"/>
      <c r="F94" s="285">
        <v>137</v>
      </c>
      <c r="G94" s="285">
        <v>274</v>
      </c>
      <c r="H94" s="2599"/>
      <c r="I94" s="2599"/>
      <c r="J94" s="2601" t="s">
        <v>942</v>
      </c>
      <c r="K94" s="2599"/>
      <c r="L94" s="2599">
        <v>184</v>
      </c>
      <c r="M94" s="2599"/>
      <c r="N94" s="2599">
        <f t="shared" si="2"/>
        <v>368</v>
      </c>
      <c r="O94" s="2600"/>
      <c r="P94" s="104"/>
    </row>
    <row r="95" spans="2:16" s="113" customFormat="1" ht="15" customHeight="1">
      <c r="B95" s="2709"/>
      <c r="C95" s="2599"/>
      <c r="D95" s="2601" t="s">
        <v>903</v>
      </c>
      <c r="E95" s="2599"/>
      <c r="F95" s="285">
        <v>168</v>
      </c>
      <c r="G95" s="285">
        <v>336</v>
      </c>
      <c r="H95" s="2599"/>
      <c r="I95" s="2599"/>
      <c r="J95" s="2601" t="s">
        <v>943</v>
      </c>
      <c r="K95" s="2599"/>
      <c r="L95" s="2599">
        <v>329</v>
      </c>
      <c r="M95" s="2599"/>
      <c r="N95" s="2599">
        <f t="shared" si="2"/>
        <v>658</v>
      </c>
      <c r="O95" s="2600"/>
      <c r="P95" s="104"/>
    </row>
    <row r="96" spans="2:16" s="113" customFormat="1" ht="15" customHeight="1">
      <c r="B96" s="2709"/>
      <c r="C96" s="2599"/>
      <c r="D96" s="2601" t="s">
        <v>904</v>
      </c>
      <c r="E96" s="2599"/>
      <c r="F96" s="285">
        <v>168</v>
      </c>
      <c r="G96" s="285">
        <v>336</v>
      </c>
      <c r="H96" s="2599"/>
      <c r="I96" s="2599"/>
      <c r="J96" s="2601" t="s">
        <v>944</v>
      </c>
      <c r="K96" s="2599"/>
      <c r="L96" s="2599">
        <v>377</v>
      </c>
      <c r="M96" s="2599"/>
      <c r="N96" s="2599">
        <f t="shared" si="2"/>
        <v>754</v>
      </c>
      <c r="O96" s="2600"/>
      <c r="P96" s="104"/>
    </row>
    <row r="97" spans="1:16" s="113" customFormat="1" ht="15" customHeight="1">
      <c r="B97" s="2709"/>
      <c r="C97" s="2599"/>
      <c r="D97" s="2601" t="s">
        <v>905</v>
      </c>
      <c r="E97" s="2599"/>
      <c r="F97" s="285">
        <v>175</v>
      </c>
      <c r="G97" s="285">
        <v>350</v>
      </c>
      <c r="H97" s="2599"/>
      <c r="I97" s="2599"/>
      <c r="J97" s="2601" t="s">
        <v>945</v>
      </c>
      <c r="K97" s="2599"/>
      <c r="L97" s="2599">
        <v>345</v>
      </c>
      <c r="M97" s="2599"/>
      <c r="N97" s="2599">
        <f t="shared" si="2"/>
        <v>690</v>
      </c>
      <c r="O97" s="2600"/>
      <c r="P97" s="104"/>
    </row>
    <row r="98" spans="1:16" s="113" customFormat="1" ht="15" customHeight="1">
      <c r="B98" s="2709"/>
      <c r="C98" s="2599"/>
      <c r="D98" s="2601" t="s">
        <v>906</v>
      </c>
      <c r="E98" s="2599"/>
      <c r="F98" s="285">
        <v>102</v>
      </c>
      <c r="G98" s="285">
        <v>204</v>
      </c>
      <c r="H98" s="2599"/>
      <c r="I98" s="2599"/>
      <c r="J98" s="2601" t="s">
        <v>946</v>
      </c>
      <c r="K98" s="2599"/>
      <c r="L98" s="2599">
        <v>386</v>
      </c>
      <c r="M98" s="2599"/>
      <c r="N98" s="2599">
        <f t="shared" si="2"/>
        <v>772</v>
      </c>
      <c r="O98" s="2600"/>
      <c r="P98" s="104"/>
    </row>
    <row r="99" spans="1:16" s="113" customFormat="1" ht="15" customHeight="1">
      <c r="B99" s="2709"/>
      <c r="C99" s="2599"/>
      <c r="D99" s="2601" t="s">
        <v>907</v>
      </c>
      <c r="E99" s="2599"/>
      <c r="F99" s="285">
        <v>126</v>
      </c>
      <c r="G99" s="285">
        <v>252</v>
      </c>
      <c r="H99" s="2599"/>
      <c r="I99" s="2599"/>
      <c r="J99" s="2601" t="s">
        <v>947</v>
      </c>
      <c r="K99" s="2599"/>
      <c r="L99" s="2599">
        <v>344</v>
      </c>
      <c r="M99" s="2599"/>
      <c r="N99" s="2599">
        <f t="shared" si="2"/>
        <v>688</v>
      </c>
      <c r="O99" s="2600"/>
      <c r="P99" s="104"/>
    </row>
    <row r="100" spans="1:16" s="113" customFormat="1" ht="15" customHeight="1">
      <c r="B100" s="2709"/>
      <c r="C100" s="2599"/>
      <c r="D100" s="2601" t="s">
        <v>908</v>
      </c>
      <c r="E100" s="2599"/>
      <c r="F100" s="285">
        <v>103</v>
      </c>
      <c r="G100" s="285">
        <v>206</v>
      </c>
      <c r="H100" s="2599"/>
      <c r="I100" s="2599"/>
      <c r="J100" s="2601" t="s">
        <v>948</v>
      </c>
      <c r="K100" s="2599"/>
      <c r="L100" s="2599">
        <v>397</v>
      </c>
      <c r="M100" s="2599"/>
      <c r="N100" s="2599">
        <f t="shared" si="2"/>
        <v>794</v>
      </c>
      <c r="O100" s="2600"/>
      <c r="P100" s="104"/>
    </row>
    <row r="101" spans="1:16" s="113" customFormat="1" ht="15" customHeight="1">
      <c r="B101" s="2709"/>
      <c r="C101" s="2599"/>
      <c r="D101" s="2601" t="s">
        <v>909</v>
      </c>
      <c r="E101" s="2599"/>
      <c r="F101" s="285">
        <v>157</v>
      </c>
      <c r="G101" s="285">
        <v>314</v>
      </c>
      <c r="H101" s="2599"/>
      <c r="I101" s="2599"/>
      <c r="J101" s="2601" t="s">
        <v>949</v>
      </c>
      <c r="K101" s="2599"/>
      <c r="L101" s="2599">
        <v>367</v>
      </c>
      <c r="M101" s="2599"/>
      <c r="N101" s="2599">
        <f t="shared" si="2"/>
        <v>734</v>
      </c>
      <c r="O101" s="2600"/>
      <c r="P101" s="104"/>
    </row>
    <row r="102" spans="1:16" s="113" customFormat="1" ht="15" customHeight="1">
      <c r="B102" s="2709"/>
      <c r="C102" s="2599"/>
      <c r="D102" s="2601" t="s">
        <v>910</v>
      </c>
      <c r="E102" s="2599"/>
      <c r="F102" s="285">
        <v>137</v>
      </c>
      <c r="G102" s="285">
        <v>274</v>
      </c>
      <c r="H102" s="2599"/>
      <c r="I102" s="2599"/>
      <c r="J102" s="2601" t="s">
        <v>950</v>
      </c>
      <c r="K102" s="2599"/>
      <c r="L102" s="2599">
        <v>383</v>
      </c>
      <c r="M102" s="2599"/>
      <c r="N102" s="2599">
        <f t="shared" si="2"/>
        <v>766</v>
      </c>
      <c r="O102" s="2600"/>
      <c r="P102" s="104"/>
    </row>
    <row r="103" spans="1:16" s="113" customFormat="1" ht="15" customHeight="1">
      <c r="B103" s="2709"/>
      <c r="C103" s="2599"/>
      <c r="D103" s="2601" t="s">
        <v>911</v>
      </c>
      <c r="E103" s="2599"/>
      <c r="F103" s="285">
        <v>129</v>
      </c>
      <c r="G103" s="285">
        <v>258</v>
      </c>
      <c r="H103" s="2599"/>
      <c r="I103" s="2599"/>
      <c r="J103" s="2601" t="s">
        <v>951</v>
      </c>
      <c r="K103" s="2599"/>
      <c r="L103" s="2599">
        <v>394</v>
      </c>
      <c r="M103" s="2599"/>
      <c r="N103" s="2599">
        <f t="shared" si="2"/>
        <v>788</v>
      </c>
      <c r="O103" s="2600"/>
      <c r="P103" s="104"/>
    </row>
    <row r="104" spans="1:16" s="113" customFormat="1" ht="15" customHeight="1">
      <c r="B104" s="2685" t="s">
        <v>877</v>
      </c>
      <c r="C104" s="2601"/>
      <c r="D104" s="2601" t="s">
        <v>912</v>
      </c>
      <c r="E104" s="2599"/>
      <c r="F104" s="285">
        <v>215</v>
      </c>
      <c r="G104" s="285">
        <v>430</v>
      </c>
      <c r="H104" s="2599"/>
      <c r="I104" s="2599"/>
      <c r="J104" s="2601" t="s">
        <v>955</v>
      </c>
      <c r="K104" s="2599"/>
      <c r="L104" s="2599">
        <v>288</v>
      </c>
      <c r="M104" s="2599"/>
      <c r="N104" s="2599">
        <f t="shared" si="2"/>
        <v>576</v>
      </c>
      <c r="O104" s="2600"/>
      <c r="P104" s="104"/>
    </row>
    <row r="105" spans="1:16" s="113" customFormat="1" ht="15" customHeight="1" thickBot="1">
      <c r="B105" s="2712"/>
      <c r="C105" s="2706"/>
      <c r="D105" s="2706" t="s">
        <v>913</v>
      </c>
      <c r="E105" s="2707"/>
      <c r="F105" s="286">
        <v>264</v>
      </c>
      <c r="G105" s="286">
        <v>528</v>
      </c>
      <c r="H105" s="2707"/>
      <c r="I105" s="2707"/>
      <c r="J105" s="2706" t="s">
        <v>952</v>
      </c>
      <c r="K105" s="2707"/>
      <c r="L105" s="2707">
        <v>395</v>
      </c>
      <c r="M105" s="2707"/>
      <c r="N105" s="2707">
        <f t="shared" si="2"/>
        <v>790</v>
      </c>
      <c r="O105" s="2708"/>
      <c r="P105" s="104"/>
    </row>
    <row r="106" spans="1:16" s="113" customFormat="1" ht="9.9499999999999993" customHeight="1"/>
    <row r="107" spans="1:16" s="113" customFormat="1" ht="24.95" customHeight="1">
      <c r="B107" s="101" t="s">
        <v>206</v>
      </c>
    </row>
    <row r="108" spans="1:16" s="113" customFormat="1" ht="20.100000000000001" customHeight="1">
      <c r="A108" s="104"/>
      <c r="B108" s="117" t="s">
        <v>207</v>
      </c>
    </row>
    <row r="109" spans="1:16" ht="9.9499999999999993" customHeight="1" thickBot="1">
      <c r="B109" s="103"/>
      <c r="C109" s="104"/>
      <c r="D109" s="104"/>
      <c r="E109" s="104"/>
      <c r="F109" s="104"/>
      <c r="G109" s="104"/>
      <c r="H109" s="104"/>
      <c r="I109" s="104"/>
      <c r="J109" s="104"/>
      <c r="K109" s="104"/>
      <c r="L109" s="104"/>
      <c r="M109" s="104"/>
      <c r="N109" s="104"/>
      <c r="O109" s="104"/>
      <c r="P109" s="104"/>
    </row>
    <row r="110" spans="1:16" s="119" customFormat="1" ht="20.100000000000001" customHeight="1">
      <c r="A110" s="118"/>
      <c r="B110" s="2594" t="s">
        <v>102</v>
      </c>
      <c r="C110" s="2595"/>
      <c r="D110" s="2595"/>
      <c r="E110" s="2595"/>
      <c r="F110" s="2596"/>
      <c r="G110" s="2597" t="s">
        <v>208</v>
      </c>
      <c r="H110" s="2595"/>
      <c r="I110" s="2596"/>
      <c r="J110" s="2597" t="s">
        <v>209</v>
      </c>
      <c r="K110" s="2595"/>
      <c r="L110" s="2595"/>
      <c r="M110" s="2596"/>
      <c r="N110" s="2597" t="s">
        <v>210</v>
      </c>
      <c r="O110" s="2595"/>
      <c r="P110" s="2598"/>
    </row>
    <row r="111" spans="1:16" s="119" customFormat="1" ht="20.100000000000001" customHeight="1">
      <c r="A111" s="118"/>
      <c r="B111" s="2614" t="s">
        <v>211</v>
      </c>
      <c r="C111" s="2603"/>
      <c r="D111" s="2603"/>
      <c r="E111" s="2603"/>
      <c r="F111" s="2604"/>
      <c r="G111" s="2602" t="s">
        <v>100</v>
      </c>
      <c r="H111" s="2603"/>
      <c r="I111" s="2603"/>
      <c r="J111" s="2603"/>
      <c r="K111" s="2603"/>
      <c r="L111" s="2603"/>
      <c r="M111" s="2604"/>
      <c r="N111" s="2605" t="s">
        <v>281</v>
      </c>
      <c r="O111" s="2606"/>
      <c r="P111" s="2607"/>
    </row>
    <row r="112" spans="1:16" s="119" customFormat="1" ht="20.100000000000001" customHeight="1">
      <c r="A112" s="118"/>
      <c r="B112" s="2614" t="s">
        <v>212</v>
      </c>
      <c r="C112" s="2603"/>
      <c r="D112" s="2603"/>
      <c r="E112" s="2603"/>
      <c r="F112" s="2604"/>
      <c r="G112" s="2602" t="s">
        <v>213</v>
      </c>
      <c r="H112" s="2603"/>
      <c r="I112" s="2604"/>
      <c r="J112" s="2615">
        <v>0.1</v>
      </c>
      <c r="K112" s="2616"/>
      <c r="L112" s="2616"/>
      <c r="M112" s="2617"/>
      <c r="N112" s="2608"/>
      <c r="O112" s="2609"/>
      <c r="P112" s="2610"/>
    </row>
    <row r="113" spans="2:16" s="119" customFormat="1" ht="20.100000000000001" customHeight="1">
      <c r="B113" s="2614" t="s">
        <v>214</v>
      </c>
      <c r="C113" s="2603"/>
      <c r="D113" s="2603"/>
      <c r="E113" s="2603"/>
      <c r="F113" s="2604"/>
      <c r="G113" s="2602" t="s">
        <v>215</v>
      </c>
      <c r="H113" s="2603"/>
      <c r="I113" s="2604"/>
      <c r="J113" s="2615">
        <v>0.2</v>
      </c>
      <c r="K113" s="2616"/>
      <c r="L113" s="2616"/>
      <c r="M113" s="2617"/>
      <c r="N113" s="2608"/>
      <c r="O113" s="2609"/>
      <c r="P113" s="2610"/>
    </row>
    <row r="114" spans="2:16" s="119" customFormat="1" ht="20.100000000000001" customHeight="1" thickBot="1">
      <c r="B114" s="2623" t="s">
        <v>216</v>
      </c>
      <c r="C114" s="2624"/>
      <c r="D114" s="2624"/>
      <c r="E114" s="2624"/>
      <c r="F114" s="2625"/>
      <c r="G114" s="2689" t="s">
        <v>101</v>
      </c>
      <c r="H114" s="2624"/>
      <c r="I114" s="2625"/>
      <c r="J114" s="2693">
        <v>0.3</v>
      </c>
      <c r="K114" s="2694"/>
      <c r="L114" s="2694"/>
      <c r="M114" s="2695"/>
      <c r="N114" s="2611"/>
      <c r="O114" s="2612"/>
      <c r="P114" s="2613"/>
    </row>
    <row r="115" spans="2:16" s="113" customFormat="1" ht="20.100000000000001" customHeight="1">
      <c r="B115" s="117" t="s">
        <v>217</v>
      </c>
    </row>
    <row r="116" spans="2:16" s="113" customFormat="1" ht="9.9499999999999993" customHeight="1"/>
    <row r="117" spans="2:16" s="113" customFormat="1" ht="24.95" customHeight="1">
      <c r="B117" s="120" t="s">
        <v>218</v>
      </c>
    </row>
    <row r="118" spans="2:16" s="113" customFormat="1" ht="9.9499999999999993" customHeight="1" thickBot="1">
      <c r="B118" s="120"/>
    </row>
    <row r="119" spans="2:16" s="113" customFormat="1" ht="20.100000000000001" customHeight="1">
      <c r="B119" s="2696" t="s">
        <v>102</v>
      </c>
      <c r="C119" s="2697"/>
      <c r="D119" s="2697"/>
      <c r="E119" s="2697"/>
      <c r="F119" s="2697"/>
      <c r="G119" s="2697"/>
      <c r="H119" s="2698"/>
      <c r="I119" s="2699" t="s">
        <v>103</v>
      </c>
      <c r="J119" s="2697"/>
      <c r="K119" s="2697"/>
      <c r="L119" s="2697"/>
      <c r="M119" s="2697"/>
      <c r="N119" s="2697"/>
      <c r="O119" s="2697"/>
      <c r="P119" s="2700"/>
    </row>
    <row r="120" spans="2:16" s="113" customFormat="1" ht="20.100000000000001" customHeight="1">
      <c r="B120" s="2701" t="s">
        <v>2111</v>
      </c>
      <c r="C120" s="2702"/>
      <c r="D120" s="2702"/>
      <c r="E120" s="2702"/>
      <c r="F120" s="2702"/>
      <c r="G120" s="2702"/>
      <c r="H120" s="2703"/>
      <c r="I120" s="2602" t="s">
        <v>219</v>
      </c>
      <c r="J120" s="2603"/>
      <c r="K120" s="2603"/>
      <c r="L120" s="2603"/>
      <c r="M120" s="2603"/>
      <c r="N120" s="2603"/>
      <c r="O120" s="2603"/>
      <c r="P120" s="2704"/>
    </row>
    <row r="121" spans="2:16" s="113" customFormat="1" ht="20.100000000000001" customHeight="1" thickBot="1">
      <c r="B121" s="2686" t="s">
        <v>2110</v>
      </c>
      <c r="C121" s="2687"/>
      <c r="D121" s="2687"/>
      <c r="E121" s="2687"/>
      <c r="F121" s="2687"/>
      <c r="G121" s="2687"/>
      <c r="H121" s="2688"/>
      <c r="I121" s="2689" t="s">
        <v>220</v>
      </c>
      <c r="J121" s="2624"/>
      <c r="K121" s="2624"/>
      <c r="L121" s="2624"/>
      <c r="M121" s="2624"/>
      <c r="N121" s="2624"/>
      <c r="O121" s="2624"/>
      <c r="P121" s="2690"/>
    </row>
    <row r="122" spans="2:16" s="113" customFormat="1" ht="9.9499999999999993" customHeight="1"/>
    <row r="123" spans="2:16" s="113" customFormat="1" ht="24.95" customHeight="1">
      <c r="B123" s="120" t="s">
        <v>221</v>
      </c>
    </row>
    <row r="124" spans="2:16" s="113" customFormat="1" ht="9.9499999999999993" customHeight="1"/>
    <row r="125" spans="2:16" s="113" customFormat="1" ht="14.25" thickBot="1">
      <c r="B125" s="2691" t="s">
        <v>69</v>
      </c>
      <c r="C125" s="2691"/>
      <c r="D125" s="2691"/>
      <c r="E125" s="2691"/>
      <c r="F125" s="2691"/>
      <c r="G125" s="2691"/>
      <c r="H125" s="2691"/>
      <c r="I125" s="2691"/>
      <c r="J125" s="2691"/>
      <c r="K125" s="2691"/>
      <c r="L125" s="2691"/>
      <c r="M125" s="2691"/>
      <c r="N125" s="2691"/>
      <c r="O125" s="2691"/>
      <c r="P125" s="2691"/>
    </row>
    <row r="126" spans="2:16" s="113" customFormat="1" ht="34.5" customHeight="1">
      <c r="B126" s="2481" t="s">
        <v>222</v>
      </c>
      <c r="C126" s="2482"/>
      <c r="D126" s="2483"/>
      <c r="E126" s="2484" t="s">
        <v>223</v>
      </c>
      <c r="F126" s="2483"/>
      <c r="G126" s="2484" t="s">
        <v>224</v>
      </c>
      <c r="H126" s="2483"/>
      <c r="I126" s="2649" t="s">
        <v>225</v>
      </c>
      <c r="J126" s="2650"/>
      <c r="K126" s="2650"/>
      <c r="L126" s="2692"/>
      <c r="M126" s="2484" t="s">
        <v>226</v>
      </c>
      <c r="N126" s="2482"/>
      <c r="O126" s="2482"/>
      <c r="P126" s="2485"/>
    </row>
    <row r="127" spans="2:16" s="113" customFormat="1" ht="23.1" customHeight="1">
      <c r="B127" s="2566" t="s">
        <v>2112</v>
      </c>
      <c r="C127" s="2567"/>
      <c r="D127" s="2568"/>
      <c r="E127" s="2573" t="s">
        <v>104</v>
      </c>
      <c r="F127" s="2574"/>
      <c r="G127" s="2575">
        <v>50</v>
      </c>
      <c r="H127" s="2576"/>
      <c r="I127" s="2581" t="s">
        <v>227</v>
      </c>
      <c r="J127" s="2582"/>
      <c r="K127" s="2582"/>
      <c r="L127" s="2583"/>
      <c r="M127" s="2573">
        <v>140</v>
      </c>
      <c r="N127" s="2584"/>
      <c r="O127" s="2584"/>
      <c r="P127" s="2585"/>
    </row>
    <row r="128" spans="2:16" s="113" customFormat="1" ht="23.1" customHeight="1">
      <c r="B128" s="2569"/>
      <c r="C128" s="2570"/>
      <c r="D128" s="2571"/>
      <c r="E128" s="2586" t="s">
        <v>105</v>
      </c>
      <c r="F128" s="2587"/>
      <c r="G128" s="2577"/>
      <c r="H128" s="2578"/>
      <c r="I128" s="2588" t="s">
        <v>228</v>
      </c>
      <c r="J128" s="2589"/>
      <c r="K128" s="2589"/>
      <c r="L128" s="2590"/>
      <c r="M128" s="2586">
        <v>100</v>
      </c>
      <c r="N128" s="2626"/>
      <c r="O128" s="2626"/>
      <c r="P128" s="2627"/>
    </row>
    <row r="129" spans="1:16" s="113" customFormat="1" ht="23.1" customHeight="1">
      <c r="B129" s="2569"/>
      <c r="C129" s="2570"/>
      <c r="D129" s="2571"/>
      <c r="E129" s="2586" t="s">
        <v>106</v>
      </c>
      <c r="F129" s="2587"/>
      <c r="G129" s="2577"/>
      <c r="H129" s="2578"/>
      <c r="I129" s="2628" t="s">
        <v>553</v>
      </c>
      <c r="J129" s="2589"/>
      <c r="K129" s="2589"/>
      <c r="L129" s="2590"/>
      <c r="M129" s="2586">
        <v>80</v>
      </c>
      <c r="N129" s="2626"/>
      <c r="O129" s="2626"/>
      <c r="P129" s="2627"/>
    </row>
    <row r="130" spans="1:16" s="113" customFormat="1" ht="23.1" customHeight="1">
      <c r="B130" s="2572"/>
      <c r="C130" s="2505"/>
      <c r="D130" s="2502"/>
      <c r="E130" s="2636" t="s">
        <v>107</v>
      </c>
      <c r="F130" s="2637"/>
      <c r="G130" s="2579"/>
      <c r="H130" s="2580"/>
      <c r="I130" s="2638" t="s">
        <v>554</v>
      </c>
      <c r="J130" s="2639"/>
      <c r="K130" s="2639"/>
      <c r="L130" s="2640"/>
      <c r="M130" s="2636">
        <v>70</v>
      </c>
      <c r="N130" s="2641"/>
      <c r="O130" s="2641"/>
      <c r="P130" s="2642"/>
    </row>
    <row r="131" spans="1:16" s="113" customFormat="1" ht="23.1" customHeight="1">
      <c r="B131" s="2566" t="s">
        <v>679</v>
      </c>
      <c r="C131" s="2567"/>
      <c r="D131" s="2568"/>
      <c r="E131" s="2573" t="s">
        <v>104</v>
      </c>
      <c r="F131" s="2574"/>
      <c r="G131" s="2575">
        <v>40</v>
      </c>
      <c r="H131" s="2576"/>
      <c r="I131" s="2581" t="s">
        <v>229</v>
      </c>
      <c r="J131" s="2582"/>
      <c r="K131" s="2582"/>
      <c r="L131" s="2583"/>
      <c r="M131" s="2573">
        <v>90</v>
      </c>
      <c r="N131" s="2584"/>
      <c r="O131" s="2584"/>
      <c r="P131" s="2585"/>
    </row>
    <row r="132" spans="1:16" s="113" customFormat="1" ht="23.1" customHeight="1">
      <c r="B132" s="2569"/>
      <c r="C132" s="2570"/>
      <c r="D132" s="2571"/>
      <c r="E132" s="2586" t="s">
        <v>105</v>
      </c>
      <c r="F132" s="2587"/>
      <c r="G132" s="2577"/>
      <c r="H132" s="2578"/>
      <c r="I132" s="2588" t="s">
        <v>230</v>
      </c>
      <c r="J132" s="2589"/>
      <c r="K132" s="2589"/>
      <c r="L132" s="2590"/>
      <c r="M132" s="2586">
        <v>70</v>
      </c>
      <c r="N132" s="2626"/>
      <c r="O132" s="2626"/>
      <c r="P132" s="2627"/>
    </row>
    <row r="133" spans="1:16" s="113" customFormat="1" ht="23.1" customHeight="1">
      <c r="B133" s="2569"/>
      <c r="C133" s="2570"/>
      <c r="D133" s="2571"/>
      <c r="E133" s="2586" t="s">
        <v>106</v>
      </c>
      <c r="F133" s="2587"/>
      <c r="G133" s="2577"/>
      <c r="H133" s="2578"/>
      <c r="I133" s="2588" t="s">
        <v>231</v>
      </c>
      <c r="J133" s="2589"/>
      <c r="K133" s="2589"/>
      <c r="L133" s="2590"/>
      <c r="M133" s="2586">
        <v>60</v>
      </c>
      <c r="N133" s="2626"/>
      <c r="O133" s="2626"/>
      <c r="P133" s="2627"/>
    </row>
    <row r="134" spans="1:16" s="113" customFormat="1" ht="23.1" customHeight="1" thickBot="1">
      <c r="B134" s="2618"/>
      <c r="C134" s="2619"/>
      <c r="D134" s="2620"/>
      <c r="E134" s="2629" t="s">
        <v>107</v>
      </c>
      <c r="F134" s="2630"/>
      <c r="G134" s="2621"/>
      <c r="H134" s="2622"/>
      <c r="I134" s="2631" t="s">
        <v>232</v>
      </c>
      <c r="J134" s="2632"/>
      <c r="K134" s="2632"/>
      <c r="L134" s="2633"/>
      <c r="M134" s="2629">
        <v>50</v>
      </c>
      <c r="N134" s="2634"/>
      <c r="O134" s="2634"/>
      <c r="P134" s="2635"/>
    </row>
    <row r="135" spans="1:16" s="113" customFormat="1" ht="9.9499999999999993" customHeight="1"/>
    <row r="136" spans="1:16" s="113" customFormat="1" ht="20.100000000000001" customHeight="1">
      <c r="A136" s="104"/>
      <c r="B136" s="202" t="s">
        <v>683</v>
      </c>
    </row>
    <row r="137" spans="1:16" s="113" customFormat="1" ht="20.100000000000001" customHeight="1">
      <c r="A137" s="104"/>
      <c r="B137" s="117" t="s">
        <v>233</v>
      </c>
    </row>
    <row r="138" spans="1:16" s="113" customFormat="1" ht="20.100000000000001" customHeight="1">
      <c r="A138" s="104"/>
      <c r="B138" s="117" t="s">
        <v>234</v>
      </c>
    </row>
    <row r="139" spans="1:16" s="113" customFormat="1" ht="20.100000000000001" customHeight="1">
      <c r="A139" s="104"/>
      <c r="B139" s="202" t="s">
        <v>735</v>
      </c>
    </row>
    <row r="140" spans="1:16" s="113" customFormat="1" ht="20.100000000000001" customHeight="1">
      <c r="A140" s="104"/>
      <c r="B140" s="117" t="s">
        <v>235</v>
      </c>
      <c r="C140" s="104"/>
      <c r="D140" s="104"/>
      <c r="E140" s="104"/>
      <c r="F140" s="104"/>
      <c r="G140" s="104"/>
      <c r="H140" s="104"/>
      <c r="I140" s="104"/>
      <c r="J140" s="104"/>
      <c r="K140" s="104"/>
      <c r="L140" s="104"/>
      <c r="M140" s="104"/>
      <c r="N140" s="104"/>
      <c r="O140" s="104"/>
      <c r="P140" s="104"/>
    </row>
    <row r="141" spans="1:16" s="113" customFormat="1" ht="20.100000000000001" customHeight="1">
      <c r="A141" s="104"/>
      <c r="B141" s="202" t="s">
        <v>739</v>
      </c>
      <c r="C141" s="104"/>
      <c r="D141" s="104"/>
      <c r="E141" s="104"/>
      <c r="F141" s="104"/>
      <c r="G141" s="104"/>
      <c r="H141" s="104"/>
      <c r="I141" s="104"/>
      <c r="J141" s="104"/>
      <c r="K141" s="104"/>
      <c r="L141" s="104"/>
      <c r="M141" s="104"/>
      <c r="N141" s="104"/>
      <c r="O141" s="104"/>
      <c r="P141" s="104"/>
    </row>
    <row r="142" spans="1:16" s="113" customFormat="1" ht="20.100000000000001" customHeight="1">
      <c r="A142" s="104"/>
      <c r="B142" s="202" t="s">
        <v>740</v>
      </c>
      <c r="C142" s="104"/>
      <c r="D142" s="104"/>
      <c r="E142" s="104"/>
      <c r="F142" s="104"/>
      <c r="G142" s="104"/>
      <c r="H142" s="104"/>
      <c r="I142" s="104"/>
      <c r="J142" s="104"/>
      <c r="K142" s="104"/>
      <c r="L142" s="104"/>
      <c r="M142" s="104"/>
      <c r="N142" s="104"/>
      <c r="O142" s="104"/>
      <c r="P142" s="104"/>
    </row>
    <row r="143" spans="1:16" s="113" customFormat="1" ht="20.100000000000001" customHeight="1">
      <c r="A143" s="104"/>
      <c r="B143" s="202" t="s">
        <v>738</v>
      </c>
      <c r="C143" s="104"/>
      <c r="D143" s="104"/>
      <c r="E143" s="104"/>
      <c r="F143" s="104"/>
      <c r="G143" s="104"/>
      <c r="H143" s="104"/>
      <c r="I143" s="104"/>
      <c r="J143" s="104"/>
      <c r="K143" s="104"/>
      <c r="L143" s="104"/>
      <c r="M143" s="104"/>
      <c r="N143" s="104"/>
      <c r="O143" s="104"/>
      <c r="P143" s="104"/>
    </row>
    <row r="144" spans="1:16" s="113" customFormat="1" ht="20.100000000000001" customHeight="1">
      <c r="A144" s="104"/>
      <c r="B144" s="202" t="s">
        <v>736</v>
      </c>
      <c r="C144" s="104"/>
      <c r="D144" s="104"/>
      <c r="E144" s="104"/>
      <c r="F144" s="104"/>
      <c r="G144" s="104"/>
      <c r="H144" s="104"/>
      <c r="I144" s="104"/>
      <c r="J144" s="104"/>
      <c r="K144" s="104"/>
      <c r="L144" s="104"/>
      <c r="M144" s="104"/>
      <c r="N144" s="104"/>
      <c r="O144" s="104"/>
      <c r="P144" s="104"/>
    </row>
    <row r="145" spans="1:23" s="113" customFormat="1" ht="20.100000000000001" customHeight="1">
      <c r="A145" s="104"/>
      <c r="B145" s="202" t="s">
        <v>737</v>
      </c>
      <c r="C145" s="104"/>
      <c r="D145" s="104"/>
      <c r="E145" s="104"/>
      <c r="F145" s="104"/>
      <c r="G145" s="104"/>
      <c r="H145" s="104"/>
      <c r="I145" s="104"/>
      <c r="J145" s="104"/>
      <c r="K145" s="104"/>
      <c r="L145" s="104"/>
      <c r="M145" s="104"/>
      <c r="N145" s="104"/>
      <c r="O145" s="104"/>
      <c r="P145" s="104"/>
    </row>
    <row r="146" spans="1:23" s="113" customFormat="1" ht="20.100000000000001" customHeight="1">
      <c r="A146" s="104"/>
      <c r="B146" s="202" t="s">
        <v>757</v>
      </c>
      <c r="C146" s="104"/>
      <c r="D146" s="104"/>
      <c r="E146" s="104"/>
      <c r="F146" s="104"/>
      <c r="G146" s="104"/>
      <c r="H146" s="104"/>
      <c r="I146" s="104"/>
      <c r="J146" s="104"/>
      <c r="K146" s="104"/>
      <c r="L146" s="104"/>
      <c r="M146" s="104"/>
      <c r="N146" s="104"/>
      <c r="O146" s="104"/>
      <c r="P146" s="104"/>
    </row>
    <row r="147" spans="1:23" s="113" customFormat="1" ht="20.100000000000001" customHeight="1"/>
    <row r="148" spans="1:23" ht="24.95" customHeight="1">
      <c r="B148" s="120" t="s">
        <v>236</v>
      </c>
    </row>
    <row r="149" spans="1:23" ht="15" customHeight="1" thickBot="1">
      <c r="B149" s="120"/>
    </row>
    <row r="150" spans="1:23" ht="23.25" customHeight="1">
      <c r="B150" s="2648" t="s">
        <v>102</v>
      </c>
      <c r="C150" s="2500"/>
      <c r="D150" s="2649" t="s">
        <v>237</v>
      </c>
      <c r="E150" s="2650"/>
      <c r="F150" s="2650"/>
      <c r="G150" s="2650"/>
      <c r="H150" s="2650"/>
      <c r="I150" s="2650"/>
      <c r="J150" s="2650"/>
      <c r="K150" s="2650"/>
      <c r="L150" s="2650"/>
      <c r="M150" s="2650"/>
      <c r="N150" s="2650"/>
      <c r="O150" s="2650"/>
      <c r="P150" s="2651"/>
    </row>
    <row r="151" spans="1:23" ht="34.5" customHeight="1">
      <c r="B151" s="2572"/>
      <c r="C151" s="2502"/>
      <c r="D151" s="2652" t="s">
        <v>238</v>
      </c>
      <c r="E151" s="2653"/>
      <c r="F151" s="2653"/>
      <c r="G151" s="2654"/>
      <c r="H151" s="2652" t="s">
        <v>239</v>
      </c>
      <c r="I151" s="2653"/>
      <c r="J151" s="2653"/>
      <c r="K151" s="2654"/>
      <c r="L151" s="2652" t="s">
        <v>240</v>
      </c>
      <c r="M151" s="2653"/>
      <c r="N151" s="2653"/>
      <c r="O151" s="2653"/>
      <c r="P151" s="2655"/>
    </row>
    <row r="152" spans="1:23" ht="40.5" customHeight="1">
      <c r="B152" s="2656" t="s">
        <v>2114</v>
      </c>
      <c r="C152" s="2657"/>
      <c r="D152" s="2658" t="s">
        <v>241</v>
      </c>
      <c r="E152" s="2659"/>
      <c r="F152" s="2659"/>
      <c r="G152" s="2657"/>
      <c r="H152" s="2658" t="s">
        <v>242</v>
      </c>
      <c r="I152" s="2659"/>
      <c r="J152" s="2659"/>
      <c r="K152" s="2657"/>
      <c r="L152" s="2658" t="s">
        <v>243</v>
      </c>
      <c r="M152" s="2659"/>
      <c r="N152" s="2659"/>
      <c r="O152" s="2659"/>
      <c r="P152" s="2660"/>
    </row>
    <row r="153" spans="1:23" ht="41.25" customHeight="1" thickBot="1">
      <c r="B153" s="2643" t="s">
        <v>2113</v>
      </c>
      <c r="C153" s="2644"/>
      <c r="D153" s="2645" t="s">
        <v>244</v>
      </c>
      <c r="E153" s="2646"/>
      <c r="F153" s="2646"/>
      <c r="G153" s="2644"/>
      <c r="H153" s="2645" t="s">
        <v>245</v>
      </c>
      <c r="I153" s="2646"/>
      <c r="J153" s="2646"/>
      <c r="K153" s="2644"/>
      <c r="L153" s="2645" t="s">
        <v>242</v>
      </c>
      <c r="M153" s="2646"/>
      <c r="N153" s="2646"/>
      <c r="O153" s="2646"/>
      <c r="P153" s="2647"/>
    </row>
    <row r="154" spans="1:23" s="113" customFormat="1" ht="9.9499999999999993" customHeight="1"/>
    <row r="155" spans="1:23" ht="24.95" customHeight="1">
      <c r="B155" s="120" t="s">
        <v>246</v>
      </c>
    </row>
    <row r="156" spans="1:23" ht="9.9499999999999993" customHeight="1" thickBot="1">
      <c r="B156" s="120"/>
    </row>
    <row r="157" spans="1:23" ht="20.100000000000001" customHeight="1">
      <c r="B157" s="2662" t="s">
        <v>108</v>
      </c>
      <c r="C157" s="2663"/>
      <c r="D157" s="2481" t="s">
        <v>109</v>
      </c>
      <c r="E157" s="2482"/>
      <c r="F157" s="2482"/>
      <c r="G157" s="2482"/>
      <c r="H157" s="2482"/>
      <c r="I157" s="2482"/>
      <c r="J157" s="2482"/>
      <c r="K157" s="2482"/>
      <c r="L157" s="2482"/>
      <c r="M157" s="2482"/>
      <c r="N157" s="2482"/>
      <c r="O157" s="2482"/>
      <c r="P157" s="2485"/>
    </row>
    <row r="158" spans="1:23" ht="20.100000000000001" customHeight="1" thickBot="1">
      <c r="B158" s="2664"/>
      <c r="C158" s="2665"/>
      <c r="D158" s="2666" t="s">
        <v>110</v>
      </c>
      <c r="E158" s="2667"/>
      <c r="F158" s="2668"/>
      <c r="G158" s="2669" t="s">
        <v>111</v>
      </c>
      <c r="H158" s="2667"/>
      <c r="I158" s="2668"/>
      <c r="J158" s="2669" t="s">
        <v>112</v>
      </c>
      <c r="K158" s="2667"/>
      <c r="L158" s="2668"/>
      <c r="M158" s="2669" t="s">
        <v>113</v>
      </c>
      <c r="N158" s="2667"/>
      <c r="O158" s="2667"/>
      <c r="P158" s="2670"/>
    </row>
    <row r="159" spans="1:23" ht="107.25" customHeight="1">
      <c r="B159" s="2481" t="s">
        <v>104</v>
      </c>
      <c r="C159" s="2485"/>
      <c r="D159" s="2671" t="s">
        <v>247</v>
      </c>
      <c r="E159" s="2672"/>
      <c r="F159" s="2673"/>
      <c r="G159" s="2674" t="s">
        <v>248</v>
      </c>
      <c r="H159" s="2672"/>
      <c r="I159" s="2673"/>
      <c r="J159" s="2674" t="s">
        <v>249</v>
      </c>
      <c r="K159" s="2672"/>
      <c r="L159" s="2673"/>
      <c r="M159" s="2675" t="s">
        <v>250</v>
      </c>
      <c r="N159" s="2676"/>
      <c r="O159" s="2676"/>
      <c r="P159" s="2677"/>
      <c r="R159" s="121"/>
      <c r="S159" s="121"/>
      <c r="T159" s="121"/>
      <c r="U159" s="121"/>
      <c r="V159" s="121"/>
      <c r="W159" s="121"/>
    </row>
    <row r="160" spans="1:23" ht="152.25" customHeight="1">
      <c r="B160" s="2678" t="s">
        <v>105</v>
      </c>
      <c r="C160" s="2679"/>
      <c r="D160" s="2680" t="s">
        <v>251</v>
      </c>
      <c r="E160" s="2659"/>
      <c r="F160" s="2657"/>
      <c r="G160" s="2661" t="s">
        <v>2116</v>
      </c>
      <c r="H160" s="2659"/>
      <c r="I160" s="2657"/>
      <c r="J160" s="2658" t="s">
        <v>252</v>
      </c>
      <c r="K160" s="2659"/>
      <c r="L160" s="2657"/>
      <c r="M160" s="2658" t="s">
        <v>253</v>
      </c>
      <c r="N160" s="2659"/>
      <c r="O160" s="2659"/>
      <c r="P160" s="2660"/>
    </row>
    <row r="161" spans="2:16" ht="208.5" customHeight="1">
      <c r="B161" s="2678" t="s">
        <v>106</v>
      </c>
      <c r="C161" s="2679"/>
      <c r="D161" s="2656" t="s">
        <v>2118</v>
      </c>
      <c r="E161" s="2659"/>
      <c r="F161" s="2657"/>
      <c r="G161" s="2658" t="s">
        <v>254</v>
      </c>
      <c r="H161" s="2659"/>
      <c r="I161" s="2657"/>
      <c r="J161" s="2658" t="s">
        <v>255</v>
      </c>
      <c r="K161" s="2659"/>
      <c r="L161" s="2657"/>
      <c r="M161" s="2658" t="s">
        <v>256</v>
      </c>
      <c r="N161" s="2659"/>
      <c r="O161" s="2659"/>
      <c r="P161" s="2660"/>
    </row>
    <row r="162" spans="2:16" ht="180" customHeight="1" thickBot="1">
      <c r="B162" s="2666" t="s">
        <v>107</v>
      </c>
      <c r="C162" s="2670"/>
      <c r="D162" s="2684" t="s">
        <v>257</v>
      </c>
      <c r="E162" s="2646"/>
      <c r="F162" s="2644"/>
      <c r="G162" s="2645" t="s">
        <v>258</v>
      </c>
      <c r="H162" s="2646"/>
      <c r="I162" s="2644"/>
      <c r="J162" s="2645" t="s">
        <v>259</v>
      </c>
      <c r="K162" s="2646"/>
      <c r="L162" s="2644"/>
      <c r="M162" s="2645" t="s">
        <v>260</v>
      </c>
      <c r="N162" s="2646"/>
      <c r="O162" s="2646"/>
      <c r="P162" s="2647"/>
    </row>
    <row r="163" spans="2:16" ht="17.25" customHeight="1" thickBot="1">
      <c r="B163" s="2681" t="s">
        <v>261</v>
      </c>
      <c r="C163" s="2682"/>
      <c r="D163" s="2682"/>
      <c r="E163" s="2682"/>
      <c r="F163" s="2682"/>
      <c r="G163" s="2682"/>
      <c r="H163" s="2682"/>
      <c r="I163" s="2682"/>
      <c r="J163" s="2682"/>
      <c r="K163" s="2682"/>
      <c r="L163" s="2682"/>
      <c r="M163" s="2682"/>
      <c r="N163" s="2682"/>
      <c r="O163" s="2682"/>
      <c r="P163" s="2683"/>
    </row>
    <row r="164" spans="2:16" ht="20.100000000000001" customHeight="1">
      <c r="B164" s="113"/>
      <c r="C164" s="113"/>
      <c r="D164" s="113"/>
      <c r="E164" s="113"/>
      <c r="F164" s="113"/>
      <c r="G164" s="113"/>
      <c r="H164" s="113"/>
      <c r="I164" s="113"/>
      <c r="J164" s="113"/>
      <c r="K164" s="113"/>
      <c r="L164" s="113"/>
      <c r="M164" s="113"/>
      <c r="N164" s="113"/>
      <c r="O164" s="113"/>
      <c r="P164" s="113"/>
    </row>
    <row r="165" spans="2:16" ht="20.100000000000001" customHeight="1">
      <c r="B165" s="113"/>
      <c r="C165" s="113"/>
      <c r="D165" s="113"/>
      <c r="E165" s="113"/>
      <c r="F165" s="113"/>
      <c r="G165" s="113"/>
      <c r="H165" s="113"/>
      <c r="I165" s="113"/>
      <c r="J165" s="113"/>
      <c r="K165" s="113"/>
      <c r="L165" s="113"/>
      <c r="M165" s="113"/>
      <c r="N165" s="113"/>
      <c r="O165" s="113"/>
      <c r="P165" s="113"/>
    </row>
    <row r="166" spans="2:16" ht="20.100000000000001" customHeight="1">
      <c r="B166" s="113"/>
      <c r="C166" s="113"/>
      <c r="D166" s="113"/>
      <c r="E166" s="113"/>
      <c r="F166" s="113"/>
      <c r="G166" s="113"/>
      <c r="H166" s="113"/>
      <c r="I166" s="113"/>
      <c r="J166" s="113"/>
      <c r="K166" s="113"/>
      <c r="L166" s="113"/>
      <c r="M166" s="113"/>
      <c r="N166" s="113"/>
      <c r="O166" s="113"/>
      <c r="P166" s="113"/>
    </row>
    <row r="167" spans="2:16" ht="20.100000000000001" customHeight="1">
      <c r="B167" s="113"/>
      <c r="C167" s="113"/>
      <c r="D167" s="113"/>
      <c r="E167" s="113"/>
      <c r="F167" s="113"/>
      <c r="G167" s="113"/>
      <c r="H167" s="113"/>
      <c r="I167" s="113"/>
      <c r="J167" s="113"/>
      <c r="K167" s="113"/>
      <c r="L167" s="113"/>
      <c r="M167" s="113"/>
      <c r="N167" s="113"/>
      <c r="O167" s="113"/>
      <c r="P167" s="113"/>
    </row>
    <row r="168" spans="2:16" ht="20.100000000000001" customHeight="1">
      <c r="B168" s="113"/>
      <c r="C168" s="113"/>
      <c r="D168" s="113"/>
      <c r="E168" s="113"/>
      <c r="F168" s="113"/>
      <c r="G168" s="113"/>
      <c r="H168" s="113"/>
      <c r="I168" s="113"/>
      <c r="J168" s="113"/>
      <c r="K168" s="113"/>
      <c r="L168" s="113"/>
      <c r="M168" s="113"/>
      <c r="N168" s="113"/>
      <c r="O168" s="113"/>
      <c r="P168" s="113"/>
    </row>
    <row r="169" spans="2:16" ht="20.100000000000001" customHeight="1">
      <c r="B169" s="113"/>
      <c r="C169" s="113"/>
      <c r="D169" s="113"/>
      <c r="E169" s="113"/>
      <c r="F169" s="113"/>
      <c r="G169" s="113"/>
      <c r="H169" s="113"/>
      <c r="I169" s="113"/>
      <c r="J169" s="113"/>
      <c r="K169" s="113"/>
      <c r="L169" s="113"/>
      <c r="M169" s="113"/>
      <c r="N169" s="113"/>
      <c r="O169" s="113"/>
      <c r="P169" s="113"/>
    </row>
    <row r="170" spans="2:16" ht="20.100000000000001" customHeight="1">
      <c r="B170" s="113"/>
      <c r="C170" s="113"/>
      <c r="D170" s="113"/>
      <c r="E170" s="113"/>
      <c r="F170" s="113"/>
      <c r="G170" s="113"/>
      <c r="H170" s="113"/>
      <c r="I170" s="113"/>
      <c r="J170" s="113"/>
      <c r="K170" s="113"/>
      <c r="L170" s="113"/>
      <c r="M170" s="113"/>
      <c r="N170" s="113"/>
      <c r="O170" s="113"/>
      <c r="P170" s="113"/>
    </row>
  </sheetData>
  <mergeCells count="473">
    <mergeCell ref="B67:O67"/>
    <mergeCell ref="B27:O27"/>
    <mergeCell ref="B30:C40"/>
    <mergeCell ref="B41:C46"/>
    <mergeCell ref="B47:C49"/>
    <mergeCell ref="B51:C63"/>
    <mergeCell ref="B64:C65"/>
    <mergeCell ref="J54:K54"/>
    <mergeCell ref="J55:K55"/>
    <mergeCell ref="J56:K56"/>
    <mergeCell ref="J57:K57"/>
    <mergeCell ref="J58:K58"/>
    <mergeCell ref="J59:K59"/>
    <mergeCell ref="J60:K60"/>
    <mergeCell ref="J61:K61"/>
    <mergeCell ref="J62:K62"/>
    <mergeCell ref="J63:K63"/>
    <mergeCell ref="J53:K53"/>
    <mergeCell ref="J52:K52"/>
    <mergeCell ref="H29:I37"/>
    <mergeCell ref="B66:C66"/>
    <mergeCell ref="D66:E66"/>
    <mergeCell ref="H66:I66"/>
    <mergeCell ref="J66:K66"/>
    <mergeCell ref="D104:E104"/>
    <mergeCell ref="J104:K104"/>
    <mergeCell ref="L104:M104"/>
    <mergeCell ref="N104:O104"/>
    <mergeCell ref="D105:E105"/>
    <mergeCell ref="J105:K105"/>
    <mergeCell ref="L105:M105"/>
    <mergeCell ref="N105:O105"/>
    <mergeCell ref="H85:I105"/>
    <mergeCell ref="J99:K99"/>
    <mergeCell ref="L99:M99"/>
    <mergeCell ref="N99:O99"/>
    <mergeCell ref="D96:E96"/>
    <mergeCell ref="J96:K96"/>
    <mergeCell ref="L96:M96"/>
    <mergeCell ref="N96:O96"/>
    <mergeCell ref="D97:E97"/>
    <mergeCell ref="J97:K97"/>
    <mergeCell ref="L97:M97"/>
    <mergeCell ref="N97:O97"/>
    <mergeCell ref="D94:E94"/>
    <mergeCell ref="J94:K94"/>
    <mergeCell ref="L94:M94"/>
    <mergeCell ref="N94:O94"/>
    <mergeCell ref="B87:C89"/>
    <mergeCell ref="B91:C103"/>
    <mergeCell ref="B104:C105"/>
    <mergeCell ref="D102:E102"/>
    <mergeCell ref="J102:K102"/>
    <mergeCell ref="L102:M102"/>
    <mergeCell ref="N102:O102"/>
    <mergeCell ref="D103:E103"/>
    <mergeCell ref="J103:K103"/>
    <mergeCell ref="L103:M103"/>
    <mergeCell ref="N103:O103"/>
    <mergeCell ref="D100:E100"/>
    <mergeCell ref="J100:K100"/>
    <mergeCell ref="L100:M100"/>
    <mergeCell ref="N100:O100"/>
    <mergeCell ref="D101:E101"/>
    <mergeCell ref="J101:K101"/>
    <mergeCell ref="L101:M101"/>
    <mergeCell ref="N101:O101"/>
    <mergeCell ref="D98:E98"/>
    <mergeCell ref="J98:K98"/>
    <mergeCell ref="L98:M98"/>
    <mergeCell ref="N98:O98"/>
    <mergeCell ref="D99:E99"/>
    <mergeCell ref="D95:E95"/>
    <mergeCell ref="J95:K95"/>
    <mergeCell ref="L95:M95"/>
    <mergeCell ref="N95:O95"/>
    <mergeCell ref="D92:E92"/>
    <mergeCell ref="J92:K92"/>
    <mergeCell ref="L92:M92"/>
    <mergeCell ref="N92:O92"/>
    <mergeCell ref="D93:E93"/>
    <mergeCell ref="J93:K93"/>
    <mergeCell ref="L93:M93"/>
    <mergeCell ref="N93:O93"/>
    <mergeCell ref="B90:C90"/>
    <mergeCell ref="D90:E90"/>
    <mergeCell ref="J90:K90"/>
    <mergeCell ref="L90:M90"/>
    <mergeCell ref="N90:O90"/>
    <mergeCell ref="D91:E91"/>
    <mergeCell ref="J91:K91"/>
    <mergeCell ref="L91:M91"/>
    <mergeCell ref="N91:O91"/>
    <mergeCell ref="D88:E88"/>
    <mergeCell ref="J88:K88"/>
    <mergeCell ref="L88:M88"/>
    <mergeCell ref="N88:O88"/>
    <mergeCell ref="D89:E89"/>
    <mergeCell ref="J89:K89"/>
    <mergeCell ref="L89:M89"/>
    <mergeCell ref="N89:O89"/>
    <mergeCell ref="D86:E86"/>
    <mergeCell ref="J86:K86"/>
    <mergeCell ref="L86:M86"/>
    <mergeCell ref="N86:O86"/>
    <mergeCell ref="D87:E87"/>
    <mergeCell ref="J87:K87"/>
    <mergeCell ref="L87:M87"/>
    <mergeCell ref="N87:O87"/>
    <mergeCell ref="B81:C86"/>
    <mergeCell ref="D84:E84"/>
    <mergeCell ref="J84:K84"/>
    <mergeCell ref="L84:M84"/>
    <mergeCell ref="N84:O84"/>
    <mergeCell ref="D85:E85"/>
    <mergeCell ref="J85:K85"/>
    <mergeCell ref="L85:M85"/>
    <mergeCell ref="N85:O85"/>
    <mergeCell ref="H78:I84"/>
    <mergeCell ref="D82:E82"/>
    <mergeCell ref="J82:K82"/>
    <mergeCell ref="L82:M82"/>
    <mergeCell ref="N82:O82"/>
    <mergeCell ref="D83:E83"/>
    <mergeCell ref="J83:K83"/>
    <mergeCell ref="L83:M83"/>
    <mergeCell ref="N83:O83"/>
    <mergeCell ref="D80:E80"/>
    <mergeCell ref="J80:K80"/>
    <mergeCell ref="L80:M80"/>
    <mergeCell ref="N80:O80"/>
    <mergeCell ref="D81:E81"/>
    <mergeCell ref="J81:K81"/>
    <mergeCell ref="L81:M81"/>
    <mergeCell ref="N81:O81"/>
    <mergeCell ref="B70:C80"/>
    <mergeCell ref="D78:E78"/>
    <mergeCell ref="J78:K78"/>
    <mergeCell ref="L78:M78"/>
    <mergeCell ref="N78:O78"/>
    <mergeCell ref="D79:E79"/>
    <mergeCell ref="J79:K79"/>
    <mergeCell ref="L79:M79"/>
    <mergeCell ref="N79:O79"/>
    <mergeCell ref="D76:E76"/>
    <mergeCell ref="J76:K76"/>
    <mergeCell ref="L76:M76"/>
    <mergeCell ref="N76:O76"/>
    <mergeCell ref="D77:E77"/>
    <mergeCell ref="J77:K77"/>
    <mergeCell ref="L77:M77"/>
    <mergeCell ref="N77:O77"/>
    <mergeCell ref="H69:I77"/>
    <mergeCell ref="D74:E74"/>
    <mergeCell ref="J74:K74"/>
    <mergeCell ref="L74:M74"/>
    <mergeCell ref="N74:O74"/>
    <mergeCell ref="D75:E75"/>
    <mergeCell ref="J75:K75"/>
    <mergeCell ref="L75:M75"/>
    <mergeCell ref="N75:O75"/>
    <mergeCell ref="D72:E72"/>
    <mergeCell ref="J72:K72"/>
    <mergeCell ref="L72:M72"/>
    <mergeCell ref="N72:O72"/>
    <mergeCell ref="D73:E73"/>
    <mergeCell ref="J73:K73"/>
    <mergeCell ref="L73:M73"/>
    <mergeCell ref="N73:O73"/>
    <mergeCell ref="D70:E70"/>
    <mergeCell ref="J70:K70"/>
    <mergeCell ref="L70:M70"/>
    <mergeCell ref="N70:O70"/>
    <mergeCell ref="D71:E71"/>
    <mergeCell ref="J71:K71"/>
    <mergeCell ref="L71:M71"/>
    <mergeCell ref="N71:O71"/>
    <mergeCell ref="B68:C68"/>
    <mergeCell ref="D68:E68"/>
    <mergeCell ref="H68:I68"/>
    <mergeCell ref="J68:K68"/>
    <mergeCell ref="L68:M68"/>
    <mergeCell ref="N68:O68"/>
    <mergeCell ref="B69:C69"/>
    <mergeCell ref="D69:E69"/>
    <mergeCell ref="J69:K69"/>
    <mergeCell ref="L69:M69"/>
    <mergeCell ref="N69:O69"/>
    <mergeCell ref="L66:M66"/>
    <mergeCell ref="N66:O66"/>
    <mergeCell ref="D64:E64"/>
    <mergeCell ref="J64:K64"/>
    <mergeCell ref="L64:M64"/>
    <mergeCell ref="N64:O64"/>
    <mergeCell ref="D65:E65"/>
    <mergeCell ref="J65:K65"/>
    <mergeCell ref="L65:M65"/>
    <mergeCell ref="N65:O65"/>
    <mergeCell ref="H45:I65"/>
    <mergeCell ref="D62:E62"/>
    <mergeCell ref="L62:M62"/>
    <mergeCell ref="N62:O62"/>
    <mergeCell ref="D63:E63"/>
    <mergeCell ref="L63:M63"/>
    <mergeCell ref="N63:O63"/>
    <mergeCell ref="D60:E60"/>
    <mergeCell ref="L60:M60"/>
    <mergeCell ref="N60:O60"/>
    <mergeCell ref="D61:E61"/>
    <mergeCell ref="L61:M61"/>
    <mergeCell ref="N61:O61"/>
    <mergeCell ref="D58:E58"/>
    <mergeCell ref="L58:M58"/>
    <mergeCell ref="N58:O58"/>
    <mergeCell ref="D59:E59"/>
    <mergeCell ref="L59:M59"/>
    <mergeCell ref="N59:O59"/>
    <mergeCell ref="D56:E56"/>
    <mergeCell ref="L56:M56"/>
    <mergeCell ref="N56:O56"/>
    <mergeCell ref="D57:E57"/>
    <mergeCell ref="L57:M57"/>
    <mergeCell ref="N57:O57"/>
    <mergeCell ref="D54:E54"/>
    <mergeCell ref="L54:M54"/>
    <mergeCell ref="N54:O54"/>
    <mergeCell ref="D55:E55"/>
    <mergeCell ref="L55:M55"/>
    <mergeCell ref="N55:O55"/>
    <mergeCell ref="D52:E52"/>
    <mergeCell ref="L52:M52"/>
    <mergeCell ref="N52:O52"/>
    <mergeCell ref="D53:E53"/>
    <mergeCell ref="L53:M53"/>
    <mergeCell ref="N53:O53"/>
    <mergeCell ref="B50:C50"/>
    <mergeCell ref="D50:E50"/>
    <mergeCell ref="J50:K50"/>
    <mergeCell ref="L50:M50"/>
    <mergeCell ref="N50:O50"/>
    <mergeCell ref="D51:E51"/>
    <mergeCell ref="J51:K51"/>
    <mergeCell ref="L51:M51"/>
    <mergeCell ref="N51:O51"/>
    <mergeCell ref="D48:E48"/>
    <mergeCell ref="J48:K48"/>
    <mergeCell ref="L48:M48"/>
    <mergeCell ref="N48:O48"/>
    <mergeCell ref="D49:E49"/>
    <mergeCell ref="J49:K49"/>
    <mergeCell ref="L49:M49"/>
    <mergeCell ref="N49:O49"/>
    <mergeCell ref="D46:E46"/>
    <mergeCell ref="J46:K46"/>
    <mergeCell ref="L46:M46"/>
    <mergeCell ref="N46:O46"/>
    <mergeCell ref="D47:E47"/>
    <mergeCell ref="J47:K47"/>
    <mergeCell ref="L47:M47"/>
    <mergeCell ref="N47:O47"/>
    <mergeCell ref="D44:E44"/>
    <mergeCell ref="J44:K44"/>
    <mergeCell ref="L44:M44"/>
    <mergeCell ref="N44:O44"/>
    <mergeCell ref="D45:E45"/>
    <mergeCell ref="J45:K45"/>
    <mergeCell ref="L45:M45"/>
    <mergeCell ref="N45:O45"/>
    <mergeCell ref="H38:I44"/>
    <mergeCell ref="D42:E42"/>
    <mergeCell ref="J42:K42"/>
    <mergeCell ref="L42:M42"/>
    <mergeCell ref="N42:O42"/>
    <mergeCell ref="D43:E43"/>
    <mergeCell ref="J43:K43"/>
    <mergeCell ref="L43:M43"/>
    <mergeCell ref="N43:O43"/>
    <mergeCell ref="D40:E40"/>
    <mergeCell ref="J40:K40"/>
    <mergeCell ref="L40:M40"/>
    <mergeCell ref="N40:O40"/>
    <mergeCell ref="D41:E41"/>
    <mergeCell ref="J41:K41"/>
    <mergeCell ref="L41:M41"/>
    <mergeCell ref="N41:O41"/>
    <mergeCell ref="D38:E38"/>
    <mergeCell ref="J38:K38"/>
    <mergeCell ref="L38:M38"/>
    <mergeCell ref="N38:O38"/>
    <mergeCell ref="D39:E39"/>
    <mergeCell ref="J39:K39"/>
    <mergeCell ref="L39:M39"/>
    <mergeCell ref="N39:O39"/>
    <mergeCell ref="D37:E37"/>
    <mergeCell ref="J37:K37"/>
    <mergeCell ref="L37:M37"/>
    <mergeCell ref="N37:O37"/>
    <mergeCell ref="D33:E33"/>
    <mergeCell ref="J33:K33"/>
    <mergeCell ref="L33:M33"/>
    <mergeCell ref="N33:O33"/>
    <mergeCell ref="D34:E34"/>
    <mergeCell ref="J34:K34"/>
    <mergeCell ref="L34:M34"/>
    <mergeCell ref="N34:O34"/>
    <mergeCell ref="D35:E35"/>
    <mergeCell ref="J35:K35"/>
    <mergeCell ref="L35:M35"/>
    <mergeCell ref="N35:O35"/>
    <mergeCell ref="D32:E32"/>
    <mergeCell ref="J32:K32"/>
    <mergeCell ref="L32:M32"/>
    <mergeCell ref="N32:O32"/>
    <mergeCell ref="D29:E29"/>
    <mergeCell ref="D36:E36"/>
    <mergeCell ref="J36:K36"/>
    <mergeCell ref="L36:M36"/>
    <mergeCell ref="N36:O36"/>
    <mergeCell ref="B29:C29"/>
    <mergeCell ref="D30:E30"/>
    <mergeCell ref="J30:K30"/>
    <mergeCell ref="L30:M30"/>
    <mergeCell ref="N30:O30"/>
    <mergeCell ref="B121:H121"/>
    <mergeCell ref="I121:P121"/>
    <mergeCell ref="B125:P125"/>
    <mergeCell ref="B126:D126"/>
    <mergeCell ref="E126:F126"/>
    <mergeCell ref="G126:H126"/>
    <mergeCell ref="I126:L126"/>
    <mergeCell ref="M126:P126"/>
    <mergeCell ref="G114:I114"/>
    <mergeCell ref="J114:M114"/>
    <mergeCell ref="B119:H119"/>
    <mergeCell ref="I119:P119"/>
    <mergeCell ref="B120:H120"/>
    <mergeCell ref="I120:P120"/>
    <mergeCell ref="B111:F111"/>
    <mergeCell ref="D31:E31"/>
    <mergeCell ref="J31:K31"/>
    <mergeCell ref="L31:M31"/>
    <mergeCell ref="N31:O31"/>
    <mergeCell ref="B163:P163"/>
    <mergeCell ref="B161:C161"/>
    <mergeCell ref="D161:F161"/>
    <mergeCell ref="G161:I161"/>
    <mergeCell ref="J161:L161"/>
    <mergeCell ref="M161:P161"/>
    <mergeCell ref="B162:C162"/>
    <mergeCell ref="D162:F162"/>
    <mergeCell ref="G162:I162"/>
    <mergeCell ref="J162:L162"/>
    <mergeCell ref="M162:P162"/>
    <mergeCell ref="G160:I160"/>
    <mergeCell ref="J160:L160"/>
    <mergeCell ref="M160:P160"/>
    <mergeCell ref="B157:C158"/>
    <mergeCell ref="D157:P157"/>
    <mergeCell ref="D158:F158"/>
    <mergeCell ref="G158:I158"/>
    <mergeCell ref="J158:L158"/>
    <mergeCell ref="M158:P158"/>
    <mergeCell ref="B159:C159"/>
    <mergeCell ref="D159:F159"/>
    <mergeCell ref="G159:I159"/>
    <mergeCell ref="J159:L159"/>
    <mergeCell ref="M159:P159"/>
    <mergeCell ref="B160:C160"/>
    <mergeCell ref="D160:F160"/>
    <mergeCell ref="B153:C153"/>
    <mergeCell ref="D153:G153"/>
    <mergeCell ref="H153:K153"/>
    <mergeCell ref="L153:P153"/>
    <mergeCell ref="B150:C151"/>
    <mergeCell ref="D150:P150"/>
    <mergeCell ref="D151:G151"/>
    <mergeCell ref="H151:K151"/>
    <mergeCell ref="L151:P151"/>
    <mergeCell ref="B152:C152"/>
    <mergeCell ref="D152:G152"/>
    <mergeCell ref="H152:K152"/>
    <mergeCell ref="L152:P152"/>
    <mergeCell ref="B131:D134"/>
    <mergeCell ref="E131:F131"/>
    <mergeCell ref="G131:H134"/>
    <mergeCell ref="I131:L131"/>
    <mergeCell ref="M131:P131"/>
    <mergeCell ref="E132:F132"/>
    <mergeCell ref="G113:I113"/>
    <mergeCell ref="J113:M113"/>
    <mergeCell ref="B114:F114"/>
    <mergeCell ref="M128:P128"/>
    <mergeCell ref="E129:F129"/>
    <mergeCell ref="I129:L129"/>
    <mergeCell ref="M133:P133"/>
    <mergeCell ref="E134:F134"/>
    <mergeCell ref="I134:L134"/>
    <mergeCell ref="M134:P134"/>
    <mergeCell ref="M129:P129"/>
    <mergeCell ref="E130:F130"/>
    <mergeCell ref="I130:L130"/>
    <mergeCell ref="M130:P130"/>
    <mergeCell ref="I132:L132"/>
    <mergeCell ref="M132:P132"/>
    <mergeCell ref="E133:F133"/>
    <mergeCell ref="I133:L133"/>
    <mergeCell ref="B127:D130"/>
    <mergeCell ref="E127:F127"/>
    <mergeCell ref="G127:H130"/>
    <mergeCell ref="I127:L127"/>
    <mergeCell ref="M127:P127"/>
    <mergeCell ref="E128:F128"/>
    <mergeCell ref="I128:L128"/>
    <mergeCell ref="B19:P19"/>
    <mergeCell ref="B20:P20"/>
    <mergeCell ref="B21:P21"/>
    <mergeCell ref="B23:P23"/>
    <mergeCell ref="B110:F110"/>
    <mergeCell ref="G110:I110"/>
    <mergeCell ref="J110:M110"/>
    <mergeCell ref="N110:P110"/>
    <mergeCell ref="N29:O29"/>
    <mergeCell ref="L29:M29"/>
    <mergeCell ref="J29:K29"/>
    <mergeCell ref="G111:M111"/>
    <mergeCell ref="N111:P114"/>
    <mergeCell ref="B112:F112"/>
    <mergeCell ref="G112:I112"/>
    <mergeCell ref="J112:M112"/>
    <mergeCell ref="B113:F113"/>
    <mergeCell ref="B16:C16"/>
    <mergeCell ref="F16:G16"/>
    <mergeCell ref="J16:K16"/>
    <mergeCell ref="L16:M16"/>
    <mergeCell ref="N16:P16"/>
    <mergeCell ref="B18:P18"/>
    <mergeCell ref="B22:P22"/>
    <mergeCell ref="B28:C28"/>
    <mergeCell ref="D28:E28"/>
    <mergeCell ref="H28:I28"/>
    <mergeCell ref="J28:K28"/>
    <mergeCell ref="L28:M28"/>
    <mergeCell ref="N28:O28"/>
    <mergeCell ref="B12:C12"/>
    <mergeCell ref="D12:E13"/>
    <mergeCell ref="F12:G15"/>
    <mergeCell ref="H12:H13"/>
    <mergeCell ref="I12:I13"/>
    <mergeCell ref="J12:K13"/>
    <mergeCell ref="L12:M13"/>
    <mergeCell ref="N12:P13"/>
    <mergeCell ref="B13:C13"/>
    <mergeCell ref="B14:C14"/>
    <mergeCell ref="D14:E15"/>
    <mergeCell ref="H14:H15"/>
    <mergeCell ref="I14:I15"/>
    <mergeCell ref="J14:K15"/>
    <mergeCell ref="L14:M15"/>
    <mergeCell ref="N14:P15"/>
    <mergeCell ref="B15:C15"/>
    <mergeCell ref="B5:H5"/>
    <mergeCell ref="I5:P5"/>
    <mergeCell ref="B6:H6"/>
    <mergeCell ref="I6:P6"/>
    <mergeCell ref="B10:C11"/>
    <mergeCell ref="D10:D11"/>
    <mergeCell ref="E10:E11"/>
    <mergeCell ref="F10:H10"/>
    <mergeCell ref="I10:I11"/>
    <mergeCell ref="J10:K11"/>
    <mergeCell ref="L10:M11"/>
    <mergeCell ref="N10:P11"/>
    <mergeCell ref="F11:G11"/>
  </mergeCells>
  <phoneticPr fontId="14" type="noConversion"/>
  <printOptions horizontalCentered="1"/>
  <pageMargins left="0.19685039370078741" right="0.19685039370078741" top="0.78740157480314965" bottom="0.39370078740157483" header="0.39370078740157483" footer="0.19685039370078741"/>
  <pageSetup paperSize="9" scale="90" orientation="portrait" r:id="rId1"/>
  <headerFooter alignWithMargins="0">
    <oddFooter>&amp;C&amp;"맑은 고딕,보통"&amp;9&amp;P / &amp;N</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tint="0.79998168889431442"/>
  </sheetPr>
  <dimension ref="A1:CC32"/>
  <sheetViews>
    <sheetView zoomScaleNormal="100" workbookViewId="0">
      <selection activeCell="A10" sqref="A10:G10"/>
    </sheetView>
  </sheetViews>
  <sheetFormatPr defaultColWidth="1.77734375" defaultRowHeight="21" customHeight="1"/>
  <cols>
    <col min="1" max="31" width="1.77734375" style="280"/>
    <col min="32" max="32" width="1.77734375" style="280" customWidth="1"/>
    <col min="33" max="58" width="1.77734375" style="280"/>
    <col min="59" max="16384" width="1.77734375" style="12"/>
  </cols>
  <sheetData>
    <row r="1" spans="1:58" s="8" customFormat="1" ht="31.5">
      <c r="A1" s="1311" t="s">
        <v>1165</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AK1" s="1311"/>
      <c r="AL1" s="1311"/>
      <c r="AM1" s="1311"/>
      <c r="AN1" s="1311"/>
      <c r="AO1" s="1311"/>
      <c r="AP1" s="1311"/>
      <c r="AQ1" s="1311"/>
      <c r="AR1" s="1311"/>
      <c r="AS1" s="1311"/>
      <c r="AT1" s="1311"/>
      <c r="AU1" s="1311"/>
      <c r="AV1" s="1311"/>
      <c r="AW1" s="280"/>
      <c r="AX1" s="280"/>
      <c r="AY1" s="280"/>
      <c r="AZ1" s="280"/>
      <c r="BA1" s="280"/>
      <c r="BB1" s="280"/>
      <c r="BC1" s="280"/>
      <c r="BD1" s="280"/>
      <c r="BE1" s="280"/>
      <c r="BF1" s="280"/>
    </row>
    <row r="2" spans="1:58" s="8" customFormat="1" ht="16.5">
      <c r="A2" s="2783" t="s">
        <v>1156</v>
      </c>
      <c r="B2" s="2784"/>
      <c r="C2" s="2784"/>
      <c r="D2" s="2784"/>
      <c r="E2" s="2784"/>
      <c r="F2" s="2784"/>
      <c r="G2" s="2784"/>
      <c r="H2" s="2784"/>
      <c r="I2" s="2784"/>
      <c r="J2" s="2784"/>
      <c r="K2" s="2784"/>
      <c r="L2" s="2784"/>
      <c r="M2" s="2784"/>
      <c r="N2" s="2784"/>
      <c r="O2" s="2784"/>
      <c r="P2" s="2784"/>
      <c r="Q2" s="2784"/>
      <c r="R2" s="2784"/>
      <c r="S2" s="2784"/>
      <c r="T2" s="2784"/>
      <c r="U2" s="2784"/>
      <c r="V2" s="2784"/>
      <c r="W2" s="2784"/>
      <c r="X2" s="2784"/>
      <c r="Y2" s="2784"/>
      <c r="Z2" s="2784"/>
      <c r="AA2" s="2784"/>
      <c r="AB2" s="2784"/>
      <c r="AC2" s="2784"/>
      <c r="AD2" s="2784"/>
      <c r="AE2" s="2784"/>
      <c r="AF2" s="2784"/>
      <c r="AG2" s="2784"/>
      <c r="AH2" s="2784"/>
      <c r="AI2" s="2784"/>
      <c r="AJ2" s="2784"/>
      <c r="AK2" s="2784"/>
      <c r="AL2" s="2784"/>
      <c r="AM2" s="2784"/>
      <c r="AN2" s="2784"/>
      <c r="AO2" s="2784"/>
      <c r="AP2" s="2784"/>
      <c r="AQ2" s="2784"/>
      <c r="AR2" s="2784"/>
      <c r="AS2" s="2784"/>
      <c r="AT2" s="2784"/>
      <c r="AU2" s="280"/>
      <c r="AV2" s="280"/>
      <c r="AW2" s="280"/>
      <c r="AX2" s="280"/>
      <c r="AY2" s="280"/>
      <c r="AZ2" s="280"/>
      <c r="BA2" s="280"/>
      <c r="BB2" s="280"/>
      <c r="BC2" s="280"/>
      <c r="BD2" s="280"/>
      <c r="BE2" s="280"/>
      <c r="BF2" s="280"/>
    </row>
    <row r="3" spans="1:58" ht="9.9499999999999993" customHeight="1">
      <c r="A3" s="316"/>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row>
    <row r="4" spans="1:58" s="53" customFormat="1" ht="27" customHeight="1">
      <c r="A4" s="2785" t="s">
        <v>1451</v>
      </c>
      <c r="B4" s="2785"/>
      <c r="C4" s="2785"/>
      <c r="D4" s="2785"/>
      <c r="E4" s="2785"/>
      <c r="F4" s="2785"/>
      <c r="G4" s="2785"/>
      <c r="H4" s="2785"/>
      <c r="I4" s="2785"/>
      <c r="J4" s="2785"/>
      <c r="K4" s="2785"/>
      <c r="L4" s="2785"/>
      <c r="M4" s="2785"/>
      <c r="N4" s="2785"/>
      <c r="O4" s="2785"/>
      <c r="P4" s="2785"/>
      <c r="Q4" s="2785"/>
      <c r="R4" s="2785"/>
      <c r="S4" s="2785"/>
      <c r="T4" s="2785"/>
      <c r="U4" s="2785"/>
      <c r="V4" s="2785"/>
      <c r="W4" s="2785"/>
      <c r="X4" s="2785"/>
      <c r="Y4" s="2785"/>
      <c r="Z4" s="2785"/>
      <c r="AA4" s="2785"/>
      <c r="AB4" s="2785"/>
      <c r="AC4" s="2785"/>
      <c r="AD4" s="2785"/>
      <c r="AE4" s="2785"/>
      <c r="AF4" s="2785"/>
      <c r="AG4" s="2785"/>
      <c r="AH4" s="2785"/>
      <c r="AI4" s="2785"/>
      <c r="AJ4" s="2785"/>
      <c r="AK4" s="2785"/>
      <c r="AL4" s="2785"/>
      <c r="AM4" s="2785"/>
      <c r="AN4" s="2785"/>
      <c r="AO4" s="2785"/>
      <c r="AP4" s="2785"/>
      <c r="AQ4" s="2785"/>
      <c r="AR4" s="2785"/>
      <c r="AS4" s="2785"/>
      <c r="AT4" s="2785"/>
      <c r="AU4" s="2785"/>
      <c r="AV4" s="2785"/>
      <c r="AW4" s="2228"/>
      <c r="AX4" s="2228"/>
      <c r="AY4" s="2228"/>
      <c r="AZ4" s="2228"/>
      <c r="BA4" s="2228"/>
      <c r="BB4" s="2228"/>
      <c r="BC4" s="2228"/>
      <c r="BD4" s="2228"/>
      <c r="BE4" s="2228"/>
      <c r="BF4" s="2228"/>
    </row>
    <row r="5" spans="1:58" ht="12.95" customHeigh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row>
    <row r="6" spans="1:58" s="9" customFormat="1" ht="18" customHeight="1">
      <c r="A6" s="1287" t="s">
        <v>81</v>
      </c>
      <c r="B6" s="1287"/>
      <c r="C6" s="1287"/>
      <c r="D6" s="1287"/>
      <c r="E6" s="1287"/>
      <c r="F6" s="1287"/>
      <c r="G6" s="1327"/>
      <c r="H6" s="1287">
        <f>'1'!$H$3:$V$3</f>
        <v>0</v>
      </c>
      <c r="I6" s="1287"/>
      <c r="J6" s="1287"/>
      <c r="K6" s="1287"/>
      <c r="L6" s="1287"/>
      <c r="M6" s="1287"/>
      <c r="N6" s="1287"/>
      <c r="O6" s="1287"/>
      <c r="P6" s="1287"/>
      <c r="Q6" s="1287"/>
      <c r="R6" s="1287"/>
      <c r="S6" s="1287"/>
      <c r="T6" s="1287"/>
      <c r="U6" s="1287"/>
      <c r="V6" s="1287"/>
      <c r="W6" s="1287" t="s">
        <v>775</v>
      </c>
      <c r="X6" s="1287"/>
      <c r="Y6" s="1287"/>
      <c r="Z6" s="1287"/>
      <c r="AA6" s="1287"/>
      <c r="AB6" s="1287"/>
      <c r="AC6" s="1287">
        <f>'1'!$AC$3:$AI$3</f>
        <v>0</v>
      </c>
      <c r="AD6" s="1287"/>
      <c r="AE6" s="1287"/>
      <c r="AF6" s="1287"/>
      <c r="AG6" s="1287"/>
      <c r="AH6" s="1287"/>
      <c r="AI6" s="1287"/>
      <c r="AJ6" s="1287" t="s">
        <v>27</v>
      </c>
      <c r="AK6" s="1327"/>
      <c r="AL6" s="1327"/>
      <c r="AM6" s="1327"/>
      <c r="AN6" s="1327"/>
      <c r="AO6" s="297" t="s">
        <v>80</v>
      </c>
      <c r="AP6" s="1328">
        <f>'1'!$AP$3:$AV$3</f>
        <v>0</v>
      </c>
      <c r="AQ6" s="1327"/>
      <c r="AR6" s="1327"/>
      <c r="AS6" s="1327"/>
      <c r="AT6" s="1327"/>
      <c r="AU6" s="1327"/>
      <c r="AV6" s="1327"/>
      <c r="AW6" s="314"/>
      <c r="AX6" s="314"/>
      <c r="AY6" s="314"/>
      <c r="AZ6" s="314"/>
      <c r="BA6" s="314"/>
      <c r="BB6" s="314"/>
      <c r="BC6" s="314"/>
      <c r="BD6" s="314"/>
      <c r="BE6" s="314"/>
      <c r="BF6" s="314"/>
    </row>
    <row r="7" spans="1:58" s="28" customFormat="1" ht="18" customHeight="1">
      <c r="A7" s="1287" t="s">
        <v>82</v>
      </c>
      <c r="B7" s="1287"/>
      <c r="C7" s="1287"/>
      <c r="D7" s="1287"/>
      <c r="E7" s="1287"/>
      <c r="F7" s="1287"/>
      <c r="G7" s="1327"/>
      <c r="H7" s="1287">
        <f>'1'!$H$4:$Y$4</f>
        <v>0</v>
      </c>
      <c r="I7" s="1287"/>
      <c r="J7" s="1287"/>
      <c r="K7" s="1287"/>
      <c r="L7" s="1287"/>
      <c r="M7" s="1287"/>
      <c r="N7" s="1287"/>
      <c r="O7" s="1287"/>
      <c r="P7" s="1287"/>
      <c r="Q7" s="1287"/>
      <c r="R7" s="1287"/>
      <c r="S7" s="1287"/>
      <c r="T7" s="1287"/>
      <c r="U7" s="1287"/>
      <c r="V7" s="1287"/>
      <c r="W7" s="1287" t="s">
        <v>83</v>
      </c>
      <c r="X7" s="1287"/>
      <c r="Y7" s="1287"/>
      <c r="Z7" s="1287"/>
      <c r="AA7" s="1287"/>
      <c r="AB7" s="1287"/>
      <c r="AC7" s="1287">
        <f>'1'!$AC$4:$AV$4</f>
        <v>0</v>
      </c>
      <c r="AD7" s="1287"/>
      <c r="AE7" s="1287"/>
      <c r="AF7" s="1287"/>
      <c r="AG7" s="1287"/>
      <c r="AH7" s="1287"/>
      <c r="AI7" s="1287"/>
      <c r="AJ7" s="1327"/>
      <c r="AK7" s="1327"/>
      <c r="AL7" s="1327"/>
      <c r="AM7" s="1327"/>
      <c r="AN7" s="1327"/>
      <c r="AO7" s="1327"/>
      <c r="AP7" s="1327"/>
      <c r="AQ7" s="1327"/>
      <c r="AR7" s="1327"/>
      <c r="AS7" s="1327"/>
      <c r="AT7" s="1327"/>
      <c r="AU7" s="1327"/>
      <c r="AV7" s="1327"/>
      <c r="AW7" s="314"/>
      <c r="AX7" s="314"/>
      <c r="AY7" s="314"/>
      <c r="AZ7" s="314"/>
      <c r="BA7" s="314"/>
      <c r="BB7" s="314"/>
      <c r="BC7" s="314"/>
      <c r="BD7" s="314"/>
      <c r="BE7" s="314"/>
      <c r="BF7" s="314"/>
    </row>
    <row r="8" spans="1:58" s="28" customFormat="1" ht="18" customHeight="1">
      <c r="A8" s="1287" t="s">
        <v>79</v>
      </c>
      <c r="B8" s="1287"/>
      <c r="C8" s="1287"/>
      <c r="D8" s="1287"/>
      <c r="E8" s="1287"/>
      <c r="F8" s="1287"/>
      <c r="G8" s="1327"/>
      <c r="H8" s="1287">
        <f>'1'!$H$5:$AV$5</f>
        <v>0</v>
      </c>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314"/>
      <c r="AX8" s="314"/>
      <c r="AY8" s="314"/>
      <c r="AZ8" s="314"/>
      <c r="BA8" s="314"/>
      <c r="BB8" s="314"/>
      <c r="BC8" s="314"/>
      <c r="BD8" s="314"/>
      <c r="BE8" s="314"/>
      <c r="BF8" s="314"/>
    </row>
    <row r="9" spans="1:58" ht="12.95" customHeight="1">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row>
    <row r="10" spans="1:58" s="24" customFormat="1" ht="30" customHeight="1">
      <c r="A10" s="2773" t="s">
        <v>1166</v>
      </c>
      <c r="B10" s="2774"/>
      <c r="C10" s="2774"/>
      <c r="D10" s="2774"/>
      <c r="E10" s="2774"/>
      <c r="F10" s="2774"/>
      <c r="G10" s="2775"/>
      <c r="H10" s="2776"/>
      <c r="I10" s="2776"/>
      <c r="J10" s="2776"/>
      <c r="K10" s="2776"/>
      <c r="L10" s="2776"/>
      <c r="M10" s="2776"/>
      <c r="N10" s="2776"/>
      <c r="O10" s="2776"/>
      <c r="P10" s="2776"/>
      <c r="Q10" s="2776"/>
      <c r="R10" s="2776"/>
      <c r="S10" s="2776"/>
      <c r="T10" s="2776"/>
      <c r="U10" s="2776"/>
      <c r="V10" s="2776"/>
      <c r="W10" s="2776"/>
      <c r="X10" s="2776"/>
      <c r="Y10" s="2776"/>
      <c r="Z10" s="2776"/>
      <c r="AA10" s="2776"/>
      <c r="AB10" s="2776"/>
      <c r="AC10" s="2776"/>
      <c r="AD10" s="2776"/>
      <c r="AE10" s="2776"/>
      <c r="AF10" s="2776"/>
      <c r="AG10" s="2776"/>
      <c r="AH10" s="2776"/>
      <c r="AI10" s="2776"/>
      <c r="AJ10" s="2776"/>
      <c r="AK10" s="2776"/>
      <c r="AL10" s="2776"/>
      <c r="AM10" s="2776"/>
      <c r="AN10" s="2776"/>
      <c r="AO10" s="2776"/>
      <c r="AP10" s="2776"/>
      <c r="AQ10" s="2776"/>
      <c r="AR10" s="2776"/>
      <c r="AS10" s="2776"/>
      <c r="AT10" s="2776"/>
      <c r="AU10" s="2776"/>
      <c r="AV10" s="2777"/>
      <c r="AW10" s="319"/>
      <c r="AX10" s="319"/>
      <c r="AY10" s="319"/>
      <c r="AZ10" s="319"/>
      <c r="BA10" s="319"/>
      <c r="BB10" s="319"/>
      <c r="BC10" s="319"/>
      <c r="BD10" s="319"/>
      <c r="BE10" s="319"/>
      <c r="BF10" s="319"/>
    </row>
    <row r="11" spans="1:58" s="24" customFormat="1" ht="30" customHeight="1">
      <c r="A11" s="2793" t="s">
        <v>1167</v>
      </c>
      <c r="B11" s="2764"/>
      <c r="C11" s="2764"/>
      <c r="D11" s="2764"/>
      <c r="E11" s="2764"/>
      <c r="F11" s="2764"/>
      <c r="G11" s="2765"/>
      <c r="H11" s="2790"/>
      <c r="I11" s="2791"/>
      <c r="J11" s="2791"/>
      <c r="K11" s="2791"/>
      <c r="L11" s="2791"/>
      <c r="M11" s="2791"/>
      <c r="N11" s="2791"/>
      <c r="O11" s="2791"/>
      <c r="P11" s="2791"/>
      <c r="Q11" s="2791"/>
      <c r="R11" s="2791"/>
      <c r="S11" s="2791"/>
      <c r="T11" s="2791"/>
      <c r="U11" s="2791"/>
      <c r="V11" s="2791"/>
      <c r="W11" s="2791"/>
      <c r="X11" s="2791"/>
      <c r="Y11" s="2791"/>
      <c r="Z11" s="2791"/>
      <c r="AA11" s="2791"/>
      <c r="AB11" s="2791"/>
      <c r="AC11" s="2791"/>
      <c r="AD11" s="2791"/>
      <c r="AE11" s="2791"/>
      <c r="AF11" s="2791"/>
      <c r="AG11" s="2791"/>
      <c r="AH11" s="2791"/>
      <c r="AI11" s="2791"/>
      <c r="AJ11" s="2791"/>
      <c r="AK11" s="2791"/>
      <c r="AL11" s="2791"/>
      <c r="AM11" s="2791"/>
      <c r="AN11" s="2791"/>
      <c r="AO11" s="2791"/>
      <c r="AP11" s="2791"/>
      <c r="AQ11" s="2791"/>
      <c r="AR11" s="2791"/>
      <c r="AS11" s="2791"/>
      <c r="AT11" s="2791"/>
      <c r="AU11" s="2791"/>
      <c r="AV11" s="2792"/>
      <c r="AW11" s="319"/>
      <c r="AX11" s="319"/>
      <c r="AY11" s="319"/>
      <c r="AZ11" s="319"/>
      <c r="BA11" s="319"/>
      <c r="BB11" s="319"/>
      <c r="BC11" s="319"/>
      <c r="BD11" s="319"/>
      <c r="BE11" s="319"/>
      <c r="BF11" s="319"/>
    </row>
    <row r="12" spans="1:58" s="24" customFormat="1" ht="30" customHeight="1">
      <c r="A12" s="2769" t="s">
        <v>1168</v>
      </c>
      <c r="B12" s="2744"/>
      <c r="C12" s="2744"/>
      <c r="D12" s="2744"/>
      <c r="E12" s="2744"/>
      <c r="F12" s="2744"/>
      <c r="G12" s="2744"/>
      <c r="H12" s="2788" t="s">
        <v>614</v>
      </c>
      <c r="I12" s="2788"/>
      <c r="J12" s="2788"/>
      <c r="K12" s="2788"/>
      <c r="L12" s="2788"/>
      <c r="M12" s="2788"/>
      <c r="N12" s="2788"/>
      <c r="O12" s="2788"/>
      <c r="P12" s="2788"/>
      <c r="Q12" s="2788"/>
      <c r="R12" s="2788"/>
      <c r="S12" s="2788"/>
      <c r="T12" s="2788"/>
      <c r="U12" s="2788"/>
      <c r="V12" s="2788"/>
      <c r="W12" s="2788"/>
      <c r="X12" s="2788"/>
      <c r="Y12" s="2788"/>
      <c r="Z12" s="2788"/>
      <c r="AA12" s="2788"/>
      <c r="AB12" s="2788"/>
      <c r="AC12" s="2788"/>
      <c r="AD12" s="2788"/>
      <c r="AE12" s="2788"/>
      <c r="AF12" s="2788"/>
      <c r="AG12" s="2788"/>
      <c r="AH12" s="2788"/>
      <c r="AI12" s="2788"/>
      <c r="AJ12" s="2788"/>
      <c r="AK12" s="2788"/>
      <c r="AL12" s="2788"/>
      <c r="AM12" s="2788"/>
      <c r="AN12" s="2788"/>
      <c r="AO12" s="2788"/>
      <c r="AP12" s="2788"/>
      <c r="AQ12" s="2788"/>
      <c r="AR12" s="2788"/>
      <c r="AS12" s="2788"/>
      <c r="AT12" s="2788"/>
      <c r="AU12" s="2788"/>
      <c r="AV12" s="2789"/>
      <c r="AW12" s="319"/>
      <c r="AX12" s="319"/>
      <c r="AY12" s="319"/>
      <c r="AZ12" s="319"/>
      <c r="BA12" s="319"/>
      <c r="BB12" s="319"/>
      <c r="BC12" s="319"/>
      <c r="BD12" s="319"/>
      <c r="BE12" s="319"/>
      <c r="BF12" s="319"/>
    </row>
    <row r="13" spans="1:58" s="24" customFormat="1" ht="30" customHeight="1">
      <c r="A13" s="2769" t="s">
        <v>1169</v>
      </c>
      <c r="B13" s="2744"/>
      <c r="C13" s="2744"/>
      <c r="D13" s="2744"/>
      <c r="E13" s="2744"/>
      <c r="F13" s="2744"/>
      <c r="G13" s="2744"/>
      <c r="H13" s="2778" t="s">
        <v>783</v>
      </c>
      <c r="I13" s="2778"/>
      <c r="J13" s="2778"/>
      <c r="K13" s="2778"/>
      <c r="L13" s="2778"/>
      <c r="M13" s="345" t="s">
        <v>70</v>
      </c>
      <c r="N13" s="2779" t="s">
        <v>1453</v>
      </c>
      <c r="O13" s="2779"/>
      <c r="P13" s="2779"/>
      <c r="Q13" s="2779"/>
      <c r="R13" s="2779"/>
      <c r="S13" s="2779"/>
      <c r="T13" s="2779"/>
      <c r="U13" s="2779"/>
      <c r="V13" s="2779"/>
      <c r="W13" s="2779"/>
      <c r="X13" s="2779"/>
      <c r="Y13" s="2779"/>
      <c r="Z13" s="2779"/>
      <c r="AA13" s="2763" t="s">
        <v>615</v>
      </c>
      <c r="AB13" s="2764"/>
      <c r="AC13" s="2764"/>
      <c r="AD13" s="2764"/>
      <c r="AE13" s="2764"/>
      <c r="AF13" s="2764"/>
      <c r="AG13" s="2764"/>
      <c r="AH13" s="2764"/>
      <c r="AI13" s="2764"/>
      <c r="AJ13" s="2765"/>
      <c r="AK13" s="2780" t="s">
        <v>1277</v>
      </c>
      <c r="AL13" s="2781"/>
      <c r="AM13" s="2781"/>
      <c r="AN13" s="2781"/>
      <c r="AO13" s="2781"/>
      <c r="AP13" s="2781"/>
      <c r="AQ13" s="2781"/>
      <c r="AR13" s="2781"/>
      <c r="AS13" s="2781"/>
      <c r="AT13" s="2781"/>
      <c r="AU13" s="2781"/>
      <c r="AV13" s="2782"/>
      <c r="AW13" s="319"/>
      <c r="AX13" s="319"/>
      <c r="AY13" s="319"/>
      <c r="AZ13" s="319"/>
      <c r="BA13" s="319"/>
      <c r="BB13" s="319"/>
      <c r="BC13" s="319"/>
      <c r="BD13" s="319"/>
      <c r="BE13" s="319"/>
      <c r="BF13" s="319"/>
    </row>
    <row r="14" spans="1:58" s="24" customFormat="1" ht="30" customHeight="1">
      <c r="A14" s="2786" t="s">
        <v>1170</v>
      </c>
      <c r="B14" s="2754"/>
      <c r="C14" s="2754"/>
      <c r="D14" s="2754"/>
      <c r="E14" s="2754"/>
      <c r="F14" s="2754"/>
      <c r="G14" s="2755"/>
      <c r="H14" s="2747"/>
      <c r="I14" s="2748"/>
      <c r="J14" s="2748"/>
      <c r="K14" s="2748"/>
      <c r="L14" s="2748"/>
      <c r="M14" s="2749"/>
      <c r="N14" s="2753" t="s">
        <v>1171</v>
      </c>
      <c r="O14" s="2754"/>
      <c r="P14" s="2754"/>
      <c r="Q14" s="2754"/>
      <c r="R14" s="2754"/>
      <c r="S14" s="2754"/>
      <c r="T14" s="2755"/>
      <c r="U14" s="2759" t="e">
        <f>INDEX(소속,MATCH(H14,성명,0))</f>
        <v>#N/A</v>
      </c>
      <c r="V14" s="2760"/>
      <c r="W14" s="2760"/>
      <c r="X14" s="2760"/>
      <c r="Y14" s="2760"/>
      <c r="Z14" s="2761"/>
      <c r="AA14" s="2753" t="s">
        <v>1172</v>
      </c>
      <c r="AB14" s="2755"/>
      <c r="AC14" s="2763" t="s">
        <v>1173</v>
      </c>
      <c r="AD14" s="2764"/>
      <c r="AE14" s="2764"/>
      <c r="AF14" s="2764"/>
      <c r="AG14" s="2764"/>
      <c r="AH14" s="2764"/>
      <c r="AI14" s="2764"/>
      <c r="AJ14" s="2765"/>
      <c r="AK14" s="2780"/>
      <c r="AL14" s="2781"/>
      <c r="AM14" s="2781"/>
      <c r="AN14" s="2781"/>
      <c r="AO14" s="2781"/>
      <c r="AP14" s="2781"/>
      <c r="AQ14" s="2781"/>
      <c r="AR14" s="2781"/>
      <c r="AS14" s="2781"/>
      <c r="AT14" s="2781"/>
      <c r="AU14" s="2781"/>
      <c r="AV14" s="2782"/>
      <c r="AW14" s="319"/>
      <c r="AX14" s="319"/>
      <c r="AY14" s="319"/>
      <c r="AZ14" s="319"/>
      <c r="BA14" s="319"/>
      <c r="BB14" s="319"/>
      <c r="BC14" s="319"/>
      <c r="BD14" s="319"/>
      <c r="BE14" s="319"/>
      <c r="BF14" s="319"/>
    </row>
    <row r="15" spans="1:58" s="24" customFormat="1" ht="30" customHeight="1">
      <c r="A15" s="2787"/>
      <c r="B15" s="2757"/>
      <c r="C15" s="2757"/>
      <c r="D15" s="2757"/>
      <c r="E15" s="2757"/>
      <c r="F15" s="2757"/>
      <c r="G15" s="2758"/>
      <c r="H15" s="2750"/>
      <c r="I15" s="2751"/>
      <c r="J15" s="2751"/>
      <c r="K15" s="2751"/>
      <c r="L15" s="2751"/>
      <c r="M15" s="2752"/>
      <c r="N15" s="2756"/>
      <c r="O15" s="2757"/>
      <c r="P15" s="2757"/>
      <c r="Q15" s="2757"/>
      <c r="R15" s="2757"/>
      <c r="S15" s="2757"/>
      <c r="T15" s="2758"/>
      <c r="U15" s="1587"/>
      <c r="V15" s="2762"/>
      <c r="W15" s="2762"/>
      <c r="X15" s="2762"/>
      <c r="Y15" s="2762"/>
      <c r="Z15" s="1589"/>
      <c r="AA15" s="2756"/>
      <c r="AB15" s="2758"/>
      <c r="AC15" s="2763" t="s">
        <v>1174</v>
      </c>
      <c r="AD15" s="2764"/>
      <c r="AE15" s="2764"/>
      <c r="AF15" s="2764"/>
      <c r="AG15" s="2764"/>
      <c r="AH15" s="2764"/>
      <c r="AI15" s="2764"/>
      <c r="AJ15" s="2765"/>
      <c r="AK15" s="2794"/>
      <c r="AL15" s="2795"/>
      <c r="AM15" s="2795"/>
      <c r="AN15" s="2795"/>
      <c r="AO15" s="2795"/>
      <c r="AP15" s="2795"/>
      <c r="AQ15" s="2795"/>
      <c r="AR15" s="2795"/>
      <c r="AS15" s="2795"/>
      <c r="AT15" s="2795"/>
      <c r="AU15" s="2795"/>
      <c r="AV15" s="2796"/>
      <c r="AW15" s="319"/>
      <c r="AX15" s="319"/>
      <c r="AY15" s="319"/>
      <c r="AZ15" s="319"/>
      <c r="BA15" s="319"/>
      <c r="BB15" s="319"/>
      <c r="BC15" s="319"/>
      <c r="BD15" s="319"/>
      <c r="BE15" s="319"/>
      <c r="BF15" s="319"/>
    </row>
    <row r="16" spans="1:58" s="24" customFormat="1" ht="30" customHeight="1">
      <c r="A16" s="2769" t="s">
        <v>779</v>
      </c>
      <c r="B16" s="2744"/>
      <c r="C16" s="2744"/>
      <c r="D16" s="2744"/>
      <c r="E16" s="2744"/>
      <c r="F16" s="2744"/>
      <c r="G16" s="2744"/>
      <c r="H16" s="2766"/>
      <c r="I16" s="2766"/>
      <c r="J16" s="2766"/>
      <c r="K16" s="2766"/>
      <c r="L16" s="2767" t="s">
        <v>704</v>
      </c>
      <c r="M16" s="2767"/>
      <c r="N16" s="2766"/>
      <c r="O16" s="2766"/>
      <c r="P16" s="2766"/>
      <c r="Q16" s="2766"/>
      <c r="R16" s="2767" t="s">
        <v>495</v>
      </c>
      <c r="S16" s="2767"/>
      <c r="T16" s="2768"/>
      <c r="U16" s="2768"/>
      <c r="V16" s="2768"/>
      <c r="W16" s="2768"/>
      <c r="X16" s="2768"/>
      <c r="Y16" s="2768"/>
      <c r="Z16" s="2768"/>
      <c r="AA16" s="2768"/>
      <c r="AB16" s="2768"/>
      <c r="AC16" s="2768"/>
      <c r="AD16" s="2770" t="s">
        <v>1157</v>
      </c>
      <c r="AE16" s="2770"/>
      <c r="AF16" s="2770"/>
      <c r="AG16" s="2744" t="s">
        <v>1158</v>
      </c>
      <c r="AH16" s="2744"/>
      <c r="AI16" s="2744"/>
      <c r="AJ16" s="2744"/>
      <c r="AK16" s="2744"/>
      <c r="AL16" s="2744"/>
      <c r="AM16" s="2744"/>
      <c r="AN16" s="2745"/>
      <c r="AO16" s="2745"/>
      <c r="AP16" s="2745"/>
      <c r="AQ16" s="2745"/>
      <c r="AR16" s="2745"/>
      <c r="AS16" s="2745"/>
      <c r="AT16" s="2745"/>
      <c r="AU16" s="2745"/>
      <c r="AV16" s="2746"/>
      <c r="AW16" s="319"/>
      <c r="AX16" s="319"/>
      <c r="AY16" s="319"/>
      <c r="AZ16" s="319"/>
      <c r="BA16" s="319"/>
      <c r="BB16" s="319"/>
      <c r="BC16" s="319"/>
      <c r="BD16" s="319"/>
      <c r="BE16" s="319"/>
      <c r="BF16" s="319"/>
    </row>
    <row r="17" spans="1:81" s="24" customFormat="1" ht="30" customHeight="1">
      <c r="A17" s="2769" t="s">
        <v>1159</v>
      </c>
      <c r="B17" s="2744"/>
      <c r="C17" s="2744"/>
      <c r="D17" s="2744"/>
      <c r="E17" s="2744"/>
      <c r="F17" s="2744"/>
      <c r="G17" s="2744"/>
      <c r="H17" s="2771"/>
      <c r="I17" s="2771"/>
      <c r="J17" s="2771"/>
      <c r="K17" s="2771"/>
      <c r="L17" s="2771"/>
      <c r="M17" s="2771"/>
      <c r="N17" s="2771"/>
      <c r="O17" s="2771"/>
      <c r="P17" s="2771"/>
      <c r="Q17" s="2771"/>
      <c r="R17" s="2771"/>
      <c r="S17" s="2771"/>
      <c r="T17" s="2771"/>
      <c r="U17" s="2771"/>
      <c r="V17" s="2771"/>
      <c r="W17" s="2729" t="s">
        <v>1160</v>
      </c>
      <c r="X17" s="2729"/>
      <c r="Y17" s="2729"/>
      <c r="Z17" s="2729"/>
      <c r="AA17" s="2729"/>
      <c r="AB17" s="2729"/>
      <c r="AC17" s="2729"/>
      <c r="AD17" s="2772"/>
      <c r="AE17" s="2772"/>
      <c r="AF17" s="2772"/>
      <c r="AG17" s="2727" t="s">
        <v>784</v>
      </c>
      <c r="AH17" s="2727"/>
      <c r="AI17" s="2727"/>
      <c r="AJ17" s="2728" t="s">
        <v>1161</v>
      </c>
      <c r="AK17" s="2729"/>
      <c r="AL17" s="2729"/>
      <c r="AM17" s="2729"/>
      <c r="AN17" s="2729"/>
      <c r="AO17" s="2729"/>
      <c r="AP17" s="2729"/>
      <c r="AQ17" s="2730"/>
      <c r="AR17" s="2730"/>
      <c r="AS17" s="2730"/>
      <c r="AT17" s="2730"/>
      <c r="AU17" s="2730"/>
      <c r="AV17" s="2731"/>
      <c r="AW17" s="319"/>
      <c r="AX17" s="319"/>
      <c r="AY17" s="319"/>
      <c r="AZ17" s="319"/>
      <c r="BA17" s="319"/>
      <c r="BB17" s="319"/>
      <c r="BC17" s="319"/>
      <c r="BD17" s="319"/>
      <c r="BE17" s="319"/>
      <c r="BF17" s="319"/>
      <c r="BG17" s="205"/>
      <c r="BH17" s="205"/>
      <c r="BI17" s="205"/>
      <c r="BJ17" s="205"/>
      <c r="BK17" s="205"/>
      <c r="BL17" s="205"/>
      <c r="BM17" s="205"/>
      <c r="BN17" s="205"/>
      <c r="BO17" s="205"/>
      <c r="BP17" s="205"/>
      <c r="BQ17" s="205"/>
      <c r="BR17" s="205"/>
      <c r="BS17" s="205"/>
      <c r="BT17" s="205"/>
      <c r="BU17" s="205"/>
      <c r="BV17" s="205"/>
      <c r="BW17" s="205"/>
      <c r="BX17" s="205"/>
      <c r="BY17" s="205"/>
    </row>
    <row r="18" spans="1:81" s="24" customFormat="1" ht="30" customHeight="1">
      <c r="A18" s="2732" t="s">
        <v>1175</v>
      </c>
      <c r="B18" s="2733"/>
      <c r="C18" s="2733"/>
      <c r="D18" s="2733"/>
      <c r="E18" s="2733"/>
      <c r="F18" s="2733"/>
      <c r="G18" s="2733"/>
      <c r="H18" s="2733"/>
      <c r="I18" s="2733"/>
      <c r="J18" s="2733"/>
      <c r="K18" s="2733"/>
      <c r="L18" s="2733"/>
      <c r="M18" s="2733"/>
      <c r="N18" s="2733"/>
      <c r="O18" s="2734"/>
      <c r="P18" s="2738" t="s">
        <v>1176</v>
      </c>
      <c r="Q18" s="2739"/>
      <c r="R18" s="2739"/>
      <c r="S18" s="2739"/>
      <c r="T18" s="2739"/>
      <c r="U18" s="2739"/>
      <c r="V18" s="2739"/>
      <c r="W18" s="2739"/>
      <c r="X18" s="2740"/>
      <c r="Y18" s="2741" t="s">
        <v>1177</v>
      </c>
      <c r="Z18" s="2742"/>
      <c r="AA18" s="2742"/>
      <c r="AB18" s="2742"/>
      <c r="AC18" s="2742"/>
      <c r="AD18" s="2742"/>
      <c r="AE18" s="2742"/>
      <c r="AF18" s="2742"/>
      <c r="AG18" s="2742"/>
      <c r="AH18" s="2742"/>
      <c r="AI18" s="2742"/>
      <c r="AJ18" s="2742"/>
      <c r="AK18" s="2742"/>
      <c r="AL18" s="2742"/>
      <c r="AM18" s="2742"/>
      <c r="AN18" s="2742"/>
      <c r="AO18" s="2742"/>
      <c r="AP18" s="2742"/>
      <c r="AQ18" s="2742"/>
      <c r="AR18" s="2742"/>
      <c r="AS18" s="2742"/>
      <c r="AT18" s="2742"/>
      <c r="AU18" s="2742"/>
      <c r="AV18" s="2743"/>
      <c r="AW18" s="2714" t="s">
        <v>1162</v>
      </c>
      <c r="AX18" s="2714"/>
      <c r="AY18" s="2714"/>
      <c r="AZ18" s="2714"/>
      <c r="BA18" s="2714"/>
      <c r="BB18" s="2714"/>
      <c r="BC18" s="2714"/>
      <c r="BD18" s="2714"/>
      <c r="BE18" s="2714"/>
      <c r="BF18" s="2714"/>
      <c r="BG18" s="18"/>
      <c r="BH18" s="18"/>
      <c r="BI18" s="18"/>
      <c r="BJ18" s="18"/>
      <c r="BK18" s="18"/>
      <c r="BL18" s="18"/>
      <c r="BM18" s="18"/>
      <c r="BN18" s="18"/>
      <c r="BO18" s="18"/>
      <c r="BP18" s="18"/>
      <c r="BQ18" s="18"/>
      <c r="BR18" s="18"/>
      <c r="BS18" s="18"/>
      <c r="BT18" s="18"/>
      <c r="BU18" s="18"/>
      <c r="BV18" s="18"/>
      <c r="BW18" s="18"/>
      <c r="BX18" s="18"/>
      <c r="BY18" s="18"/>
    </row>
    <row r="19" spans="1:81" s="24" customFormat="1" ht="30" customHeight="1">
      <c r="A19" s="2735"/>
      <c r="B19" s="2736"/>
      <c r="C19" s="2736"/>
      <c r="D19" s="2736"/>
      <c r="E19" s="2736"/>
      <c r="F19" s="2736"/>
      <c r="G19" s="2736"/>
      <c r="H19" s="2736"/>
      <c r="I19" s="2736"/>
      <c r="J19" s="2736"/>
      <c r="K19" s="2736"/>
      <c r="L19" s="2736"/>
      <c r="M19" s="2736"/>
      <c r="N19" s="2736"/>
      <c r="O19" s="2737"/>
      <c r="P19" s="2715"/>
      <c r="Q19" s="2716"/>
      <c r="R19" s="2716"/>
      <c r="S19" s="2716"/>
      <c r="T19" s="2716"/>
      <c r="U19" s="2716"/>
      <c r="V19" s="2716"/>
      <c r="W19" s="2716"/>
      <c r="X19" s="2717"/>
      <c r="Y19" s="2718"/>
      <c r="Z19" s="2719"/>
      <c r="AA19" s="2719"/>
      <c r="AB19" s="2719"/>
      <c r="AC19" s="2719"/>
      <c r="AD19" s="2719"/>
      <c r="AE19" s="2719"/>
      <c r="AF19" s="2719"/>
      <c r="AG19" s="2719"/>
      <c r="AH19" s="2719"/>
      <c r="AI19" s="2719"/>
      <c r="AJ19" s="2719"/>
      <c r="AK19" s="2719"/>
      <c r="AL19" s="2719"/>
      <c r="AM19" s="2719"/>
      <c r="AN19" s="2719"/>
      <c r="AO19" s="2719"/>
      <c r="AP19" s="2719"/>
      <c r="AQ19" s="2719"/>
      <c r="AR19" s="2719"/>
      <c r="AS19" s="2719"/>
      <c r="AT19" s="2719"/>
      <c r="AU19" s="2719"/>
      <c r="AV19" s="2720"/>
      <c r="AW19" s="2726" t="s">
        <v>1452</v>
      </c>
      <c r="AX19" s="2726"/>
      <c r="AY19" s="2726"/>
      <c r="AZ19" s="2726"/>
      <c r="BA19" s="2726"/>
      <c r="BB19" s="2726"/>
      <c r="BC19" s="2726"/>
      <c r="BD19" s="2726"/>
      <c r="BE19" s="2726"/>
      <c r="BF19" s="2726"/>
      <c r="BG19" s="2726"/>
      <c r="BH19" s="2726"/>
      <c r="BI19" s="2726"/>
      <c r="BJ19" s="2726"/>
      <c r="BK19" s="2726"/>
      <c r="BL19" s="2726"/>
      <c r="BM19" s="2726"/>
      <c r="BN19" s="2726"/>
      <c r="BO19" s="2726"/>
      <c r="BP19" s="2726"/>
      <c r="BQ19" s="2726"/>
      <c r="BR19" s="2726"/>
      <c r="BS19" s="2726"/>
      <c r="BT19" s="2726"/>
      <c r="BU19" s="2726"/>
      <c r="BV19" s="2726"/>
      <c r="BW19" s="2726"/>
      <c r="BX19" s="2726"/>
      <c r="BY19" s="2726"/>
      <c r="BZ19" s="2726"/>
      <c r="CA19" s="2726"/>
      <c r="CB19" s="2726"/>
      <c r="CC19" s="2726"/>
    </row>
    <row r="20" spans="1:81" s="24" customFormat="1" ht="30" customHeight="1">
      <c r="A20" s="2721" t="s">
        <v>2120</v>
      </c>
      <c r="B20" s="2722"/>
      <c r="C20" s="2722"/>
      <c r="D20" s="2722"/>
      <c r="E20" s="2722"/>
      <c r="F20" s="2722"/>
      <c r="G20" s="2722"/>
      <c r="H20" s="2722"/>
      <c r="I20" s="2722"/>
      <c r="J20" s="2722"/>
      <c r="K20" s="2722"/>
      <c r="L20" s="2722"/>
      <c r="M20" s="2722"/>
      <c r="N20" s="2722"/>
      <c r="O20" s="2722"/>
      <c r="P20" s="2722"/>
      <c r="Q20" s="2722"/>
      <c r="R20" s="2722"/>
      <c r="S20" s="2722"/>
      <c r="T20" s="2722"/>
      <c r="U20" s="2722"/>
      <c r="V20" s="2722"/>
      <c r="W20" s="2722"/>
      <c r="X20" s="2722"/>
      <c r="Y20" s="2722"/>
      <c r="Z20" s="2722"/>
      <c r="AA20" s="2722"/>
      <c r="AB20" s="2722"/>
      <c r="AC20" s="2722"/>
      <c r="AD20" s="2722"/>
      <c r="AE20" s="2722"/>
      <c r="AF20" s="2722"/>
      <c r="AG20" s="2722"/>
      <c r="AH20" s="2722"/>
      <c r="AI20" s="2722"/>
      <c r="AJ20" s="2722"/>
      <c r="AK20" s="2722"/>
      <c r="AL20" s="2722"/>
      <c r="AM20" s="2722"/>
      <c r="AN20" s="2722"/>
      <c r="AO20" s="2722"/>
      <c r="AP20" s="2722"/>
      <c r="AQ20" s="2722"/>
      <c r="AR20" s="2722"/>
      <c r="AS20" s="2722"/>
      <c r="AT20" s="2722"/>
      <c r="AU20" s="2722"/>
      <c r="AV20" s="2722"/>
      <c r="AW20" s="2726"/>
      <c r="AX20" s="2726"/>
      <c r="AY20" s="2726"/>
      <c r="AZ20" s="2726"/>
      <c r="BA20" s="2726"/>
      <c r="BB20" s="2726"/>
      <c r="BC20" s="2726"/>
      <c r="BD20" s="2726"/>
      <c r="BE20" s="2726"/>
      <c r="BF20" s="2726"/>
      <c r="BG20" s="2726"/>
      <c r="BH20" s="2726"/>
      <c r="BI20" s="2726"/>
      <c r="BJ20" s="2726"/>
      <c r="BK20" s="2726"/>
      <c r="BL20" s="2726"/>
      <c r="BM20" s="2726"/>
      <c r="BN20" s="2726"/>
      <c r="BO20" s="2726"/>
      <c r="BP20" s="2726"/>
      <c r="BQ20" s="2726"/>
      <c r="BR20" s="2726"/>
      <c r="BS20" s="2726"/>
      <c r="BT20" s="2726"/>
      <c r="BU20" s="2726"/>
      <c r="BV20" s="2726"/>
      <c r="BW20" s="2726"/>
      <c r="BX20" s="2726"/>
      <c r="BY20" s="2726"/>
      <c r="BZ20" s="2726"/>
      <c r="CA20" s="2726"/>
      <c r="CB20" s="2726"/>
      <c r="CC20" s="2726"/>
    </row>
    <row r="21" spans="1:81" s="24" customFormat="1" ht="30"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8"/>
      <c r="AB21" s="48"/>
      <c r="AC21" s="48"/>
      <c r="AD21" s="48"/>
      <c r="AE21" s="48"/>
      <c r="AF21" s="48"/>
      <c r="AG21" s="48"/>
      <c r="AH21" s="48"/>
      <c r="AI21" s="48"/>
      <c r="AJ21" s="48"/>
      <c r="AK21" s="48"/>
      <c r="AL21" s="48"/>
      <c r="AM21" s="48"/>
      <c r="AN21" s="45"/>
      <c r="AO21" s="45"/>
      <c r="AP21" s="281"/>
      <c r="AQ21" s="281"/>
      <c r="AR21" s="281"/>
      <c r="AS21" s="281"/>
      <c r="AT21" s="281"/>
      <c r="AU21" s="281"/>
      <c r="AV21" s="2"/>
      <c r="AW21" s="319"/>
      <c r="AX21" s="319"/>
      <c r="AY21" s="319"/>
      <c r="AZ21" s="319"/>
      <c r="BA21" s="319"/>
      <c r="BB21" s="319"/>
      <c r="BC21" s="319"/>
      <c r="BD21" s="319"/>
      <c r="BE21" s="319"/>
      <c r="BF21" s="319"/>
    </row>
    <row r="22" spans="1:81" s="24" customFormat="1" ht="30" customHeight="1">
      <c r="A22" s="2723" t="s">
        <v>1178</v>
      </c>
      <c r="B22" s="2723"/>
      <c r="C22" s="2723"/>
      <c r="D22" s="2723"/>
      <c r="E22" s="2723"/>
      <c r="F22" s="2723"/>
      <c r="G22" s="2723"/>
      <c r="H22" s="2723"/>
      <c r="I22" s="2723"/>
      <c r="J22" s="2723"/>
      <c r="K22" s="2723"/>
      <c r="L22" s="2723"/>
      <c r="M22" s="2723"/>
      <c r="N22" s="2723"/>
      <c r="O22" s="2724">
        <f ca="1">TODAY()</f>
        <v>45428</v>
      </c>
      <c r="P22" s="2724"/>
      <c r="Q22" s="2724"/>
      <c r="R22" s="2724"/>
      <c r="S22" s="2724"/>
      <c r="T22" s="2724"/>
      <c r="U22" s="2724"/>
      <c r="V22" s="2724"/>
      <c r="W22" s="2724"/>
      <c r="X22" s="2724"/>
      <c r="Y22" s="2724"/>
      <c r="Z22" s="2724"/>
      <c r="AA22" s="2724"/>
      <c r="AB22" s="2724"/>
      <c r="AC22" s="2725" t="s">
        <v>1163</v>
      </c>
      <c r="AD22" s="2725"/>
      <c r="AE22" s="2725"/>
      <c r="AF22" s="2725"/>
      <c r="AG22" s="2725"/>
      <c r="AH22" s="2725"/>
      <c r="AI22" s="2725"/>
      <c r="AJ22" s="2725"/>
      <c r="AK22" s="2725"/>
      <c r="AL22" s="2725"/>
      <c r="AM22" s="2725"/>
      <c r="AN22" s="2725"/>
      <c r="AO22" s="2725"/>
      <c r="AP22" s="2725"/>
      <c r="AQ22" s="2725"/>
      <c r="AR22" s="2725"/>
      <c r="AS22" s="2725"/>
      <c r="AT22" s="2725"/>
      <c r="AU22" s="2725"/>
      <c r="AV22" s="2725"/>
      <c r="AW22" s="319"/>
      <c r="AX22" s="319"/>
      <c r="AY22" s="319"/>
      <c r="AZ22" s="319"/>
      <c r="BA22" s="319"/>
      <c r="BB22" s="319"/>
      <c r="BC22" s="319"/>
      <c r="BD22" s="319"/>
      <c r="BE22" s="319"/>
      <c r="BF22" s="319"/>
    </row>
    <row r="23" spans="1:81" s="24" customFormat="1" ht="30"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8"/>
      <c r="AB23" s="48"/>
      <c r="AC23" s="48"/>
      <c r="AD23" s="48"/>
      <c r="AE23" s="48"/>
      <c r="AF23" s="48"/>
      <c r="AG23" s="48"/>
      <c r="AH23" s="48"/>
      <c r="AI23" s="48"/>
      <c r="AJ23" s="48"/>
      <c r="AK23" s="48"/>
      <c r="AL23" s="48"/>
      <c r="AM23" s="48"/>
      <c r="AN23" s="45"/>
      <c r="AO23" s="45"/>
      <c r="AP23" s="281"/>
      <c r="AQ23" s="281"/>
      <c r="AR23" s="281"/>
      <c r="AS23" s="281"/>
      <c r="AT23" s="281"/>
      <c r="AU23" s="281"/>
      <c r="AV23" s="2"/>
      <c r="AW23" s="319"/>
      <c r="AX23" s="319"/>
      <c r="AY23" s="319"/>
      <c r="AZ23" s="319"/>
      <c r="BA23" s="319"/>
      <c r="BB23" s="319"/>
      <c r="BC23" s="319"/>
      <c r="BD23" s="319"/>
      <c r="BE23" s="319"/>
      <c r="BF23" s="319"/>
    </row>
    <row r="24" spans="1:81" s="24" customFormat="1" ht="30" customHeight="1">
      <c r="A24" s="1214" t="s">
        <v>1275</v>
      </c>
      <c r="B24" s="1214"/>
      <c r="C24" s="1214"/>
      <c r="D24" s="1214"/>
      <c r="E24" s="1214"/>
      <c r="F24" s="1214"/>
      <c r="G24" s="1214"/>
      <c r="H24" s="1214"/>
      <c r="I24" s="1214"/>
      <c r="J24" s="1214"/>
      <c r="K24" s="1214"/>
      <c r="L24" s="1410" t="s">
        <v>1164</v>
      </c>
      <c r="M24" s="1410"/>
      <c r="N24" s="1410"/>
      <c r="O24" s="1410"/>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280"/>
      <c r="AQ24" s="280"/>
      <c r="AR24" s="280"/>
      <c r="AS24" s="280"/>
      <c r="AT24" s="280"/>
      <c r="AU24" s="2"/>
      <c r="AV24" s="1"/>
      <c r="AW24" s="319"/>
      <c r="AX24" s="319"/>
      <c r="AY24" s="319"/>
      <c r="AZ24" s="319"/>
      <c r="BA24" s="319"/>
      <c r="BB24" s="319"/>
      <c r="BC24" s="319"/>
      <c r="BD24" s="319"/>
      <c r="BE24" s="319"/>
      <c r="BF24" s="319"/>
    </row>
    <row r="25" spans="1:81" s="24" customFormat="1" ht="30"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319"/>
      <c r="AX25" s="319"/>
      <c r="AY25" s="319"/>
      <c r="AZ25" s="319"/>
      <c r="BA25" s="319"/>
      <c r="BB25" s="319"/>
      <c r="BC25" s="319"/>
      <c r="BD25" s="319"/>
      <c r="BE25" s="319"/>
      <c r="BF25" s="319"/>
    </row>
    <row r="26" spans="1:81" s="24" customFormat="1" ht="30" customHeight="1">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319"/>
      <c r="AX26" s="319"/>
      <c r="AY26" s="319"/>
      <c r="AZ26" s="319"/>
      <c r="BA26" s="319"/>
      <c r="BB26" s="319"/>
      <c r="BC26" s="319"/>
      <c r="BD26" s="319"/>
      <c r="BE26" s="319"/>
      <c r="BF26" s="319"/>
    </row>
    <row r="27" spans="1:81" s="24" customFormat="1" ht="30" customHeight="1">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319"/>
      <c r="AX27" s="319"/>
      <c r="AY27" s="319"/>
      <c r="AZ27" s="319"/>
      <c r="BA27" s="319"/>
      <c r="BB27" s="319"/>
      <c r="BC27" s="319"/>
      <c r="BD27" s="319"/>
      <c r="BE27" s="319"/>
      <c r="BF27" s="319"/>
    </row>
    <row r="28" spans="1:81" s="24" customFormat="1" ht="30" customHeight="1">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319"/>
      <c r="AX28" s="319"/>
      <c r="AY28" s="319"/>
      <c r="AZ28" s="319"/>
      <c r="BA28" s="319"/>
      <c r="BB28" s="319"/>
      <c r="BC28" s="319"/>
      <c r="BD28" s="319"/>
      <c r="BE28" s="319"/>
      <c r="BF28" s="319"/>
    </row>
    <row r="29" spans="1:81" s="24" customFormat="1" ht="30" customHeight="1">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319"/>
      <c r="AX29" s="319"/>
      <c r="AY29" s="319"/>
      <c r="AZ29" s="319"/>
      <c r="BA29" s="319"/>
      <c r="BB29" s="319"/>
      <c r="BC29" s="319"/>
      <c r="BD29" s="319"/>
      <c r="BE29" s="319"/>
      <c r="BF29" s="319"/>
    </row>
    <row r="30" spans="1:81" s="5" customFormat="1" ht="20.100000000000001" customHeight="1">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319"/>
      <c r="AX30" s="319"/>
      <c r="AY30" s="319"/>
      <c r="AZ30" s="319"/>
      <c r="BA30" s="319"/>
      <c r="BB30" s="319"/>
      <c r="BC30" s="319"/>
      <c r="BD30" s="319"/>
      <c r="BE30" s="319"/>
      <c r="BF30" s="319"/>
    </row>
    <row r="31" spans="1:81" s="5" customFormat="1" ht="20.100000000000001" customHeight="1">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1"/>
      <c r="AX31" s="281"/>
      <c r="AY31" s="281"/>
      <c r="AZ31" s="281"/>
      <c r="BA31" s="281"/>
      <c r="BB31" s="281"/>
      <c r="BC31" s="281"/>
      <c r="BD31" s="281"/>
      <c r="BE31" s="281"/>
      <c r="BF31" s="281"/>
    </row>
    <row r="32" spans="1:81" s="8" customFormat="1" ht="18"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1"/>
      <c r="AX32" s="281"/>
      <c r="AY32" s="281"/>
      <c r="AZ32" s="281"/>
      <c r="BA32" s="281"/>
      <c r="BB32" s="281"/>
      <c r="BC32" s="281"/>
      <c r="BD32" s="281"/>
      <c r="BE32" s="281"/>
      <c r="BF32" s="281"/>
    </row>
  </sheetData>
  <protectedRanges>
    <protectedRange sqref="H12:AV12 AH13:AV13 H13:J14 L13:M14 O13:W14 N13 AH14:AJ14" name="범위1_1_4_1_2"/>
    <protectedRange sqref="AH18:AV18 T18:AE18 E18:Q18" name="범위1_1_4_1_1_2"/>
    <protectedRange sqref="AQ7:AQ8 N7:O8 Q8" name="범위1_1_1_1_1"/>
    <protectedRange sqref="AK14:AV14" name="범위1_1_4_1_2_1"/>
  </protectedRanges>
  <mergeCells count="65">
    <mergeCell ref="A14:G15"/>
    <mergeCell ref="H8:AV8"/>
    <mergeCell ref="A12:G12"/>
    <mergeCell ref="H12:AV12"/>
    <mergeCell ref="H11:AV11"/>
    <mergeCell ref="A11:G11"/>
    <mergeCell ref="AK14:AV14"/>
    <mergeCell ref="AC15:AJ15"/>
    <mergeCell ref="AK15:AV15"/>
    <mergeCell ref="A1:AV1"/>
    <mergeCell ref="A2:AT2"/>
    <mergeCell ref="A4:AV4"/>
    <mergeCell ref="A6:G6"/>
    <mergeCell ref="H6:V6"/>
    <mergeCell ref="W6:AB6"/>
    <mergeCell ref="AC6:AI6"/>
    <mergeCell ref="AJ6:AN6"/>
    <mergeCell ref="AP6:AV6"/>
    <mergeCell ref="AW4:BF4"/>
    <mergeCell ref="A10:G10"/>
    <mergeCell ref="H10:AV10"/>
    <mergeCell ref="H13:L13"/>
    <mergeCell ref="N13:Z13"/>
    <mergeCell ref="A7:G7"/>
    <mergeCell ref="H7:V7"/>
    <mergeCell ref="W7:AB7"/>
    <mergeCell ref="AC7:AV7"/>
    <mergeCell ref="A8:G8"/>
    <mergeCell ref="A13:G13"/>
    <mergeCell ref="AA13:AJ13"/>
    <mergeCell ref="AK13:AV13"/>
    <mergeCell ref="A16:G16"/>
    <mergeCell ref="AD16:AF16"/>
    <mergeCell ref="A17:G17"/>
    <mergeCell ref="H17:V17"/>
    <mergeCell ref="W17:AC17"/>
    <mergeCell ref="AD17:AF17"/>
    <mergeCell ref="AG16:AM16"/>
    <mergeCell ref="AN16:AV16"/>
    <mergeCell ref="H14:M15"/>
    <mergeCell ref="N14:T15"/>
    <mergeCell ref="U14:Z15"/>
    <mergeCell ref="AA14:AB15"/>
    <mergeCell ref="AC14:AJ14"/>
    <mergeCell ref="H16:K16"/>
    <mergeCell ref="L16:M16"/>
    <mergeCell ref="N16:Q16"/>
    <mergeCell ref="R16:S16"/>
    <mergeCell ref="T16:AC16"/>
    <mergeCell ref="AG17:AI17"/>
    <mergeCell ref="AJ17:AP17"/>
    <mergeCell ref="AQ17:AV17"/>
    <mergeCell ref="A18:O19"/>
    <mergeCell ref="P18:X18"/>
    <mergeCell ref="Y18:AV18"/>
    <mergeCell ref="A24:K24"/>
    <mergeCell ref="L24:O24"/>
    <mergeCell ref="AW18:BF18"/>
    <mergeCell ref="P19:X19"/>
    <mergeCell ref="Y19:AV19"/>
    <mergeCell ref="A20:AV20"/>
    <mergeCell ref="A22:N22"/>
    <mergeCell ref="O22:AB22"/>
    <mergeCell ref="AC22:AV22"/>
    <mergeCell ref="AW19:CC20"/>
  </mergeCells>
  <phoneticPr fontId="14" type="noConversion"/>
  <dataValidations count="4">
    <dataValidation type="list" allowBlank="1" showInputMessage="1" showErrorMessage="1" sqref="H13:L13">
      <formula1>"내자, 외자"</formula1>
    </dataValidation>
    <dataValidation type="list" allowBlank="1" showInputMessage="1" showErrorMessage="1" sqref="N13:Z13">
      <formula1>"단가 300만원 미만, 구매총액 2000만원 이하"</formula1>
    </dataValidation>
    <dataValidation type="list" allowBlank="1" showInputMessage="1" showErrorMessage="1" sqref="AK13">
      <formula1>"소모품(단가 300만원 미만), 비소모품"</formula1>
    </dataValidation>
    <dataValidation type="list" allowBlank="1" showInputMessage="1" showErrorMessage="1" sqref="AG17:AI17">
      <formula1>" EA(개), SET, PACKAGE, BOX, M(미터), L(리터), KG(킬로그램), G(그램), ML(밀리리터), FT(피트), INCH(인치), USER, COPY, LISENCE, 질, 권, 대, 조, 마리, 식, 장, 팩, 캔, 포, PET, 병, 모, 판, 봉지, 갑, 다스"</formula1>
    </dataValidation>
  </dataValidations>
  <hyperlinks>
    <hyperlink ref="AW18:BF18" r:id="rId1" display="목록정보시스템 사이트"/>
  </hyperlinks>
  <printOptions horizontalCentered="1"/>
  <pageMargins left="0.19685039370078741" right="0.19685039370078741" top="0.78740157480314965" bottom="0.39370078740157483" header="0.39370078740157483" footer="0.19685039370078741"/>
  <pageSetup paperSize="9" scale="90" orientation="portrait" errors="blank" r:id="rId2"/>
  <headerFooter alignWithMargins="0">
    <oddFooter>&amp;C&amp;"맑은 고딕,보통"&amp;9&amp;P / &amp;N</oddFooter>
  </headerFooter>
  <drawing r:id="rId3"/>
  <legacyDrawing r:id="rId4"/>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H59"/>
  <sheetViews>
    <sheetView showGridLines="0" zoomScale="80" zoomScaleNormal="80" workbookViewId="0">
      <selection activeCell="B5" sqref="B5:D5"/>
    </sheetView>
  </sheetViews>
  <sheetFormatPr defaultColWidth="1.77734375" defaultRowHeight="16.5"/>
  <cols>
    <col min="1" max="1" width="1.109375" style="508" customWidth="1"/>
    <col min="2" max="2" width="5.44140625" style="508" customWidth="1"/>
    <col min="3" max="4" width="7.6640625" style="508" customWidth="1"/>
    <col min="5" max="5" width="4.5546875" style="508" bestFit="1" customWidth="1"/>
    <col min="6" max="6" width="4.6640625" style="508" customWidth="1"/>
    <col min="7" max="15" width="7.6640625" style="508" customWidth="1"/>
    <col min="16" max="16" width="4.6640625" style="508" bestFit="1" customWidth="1"/>
    <col min="17" max="17" width="1.77734375" style="508"/>
    <col min="18" max="18" width="15.77734375" style="532" customWidth="1"/>
    <col min="19" max="19" width="6.77734375" style="532" customWidth="1"/>
    <col min="20" max="20" width="26.77734375" style="532" customWidth="1"/>
    <col min="21" max="21" width="15.77734375" style="532" customWidth="1"/>
    <col min="22" max="22" width="2.77734375" style="532" customWidth="1"/>
    <col min="23" max="23" width="19.77734375" style="532" customWidth="1"/>
    <col min="24" max="24" width="5.77734375" style="532" customWidth="1"/>
    <col min="25" max="25" width="2.109375" style="517" customWidth="1"/>
    <col min="26" max="26" width="1.6640625" style="508" customWidth="1"/>
    <col min="27" max="27" width="12.44140625" style="532" customWidth="1"/>
    <col min="28" max="29" width="5.77734375" style="532" customWidth="1"/>
    <col min="30" max="30" width="29.88671875" style="532" customWidth="1"/>
    <col min="31" max="31" width="22.5546875" style="532" customWidth="1"/>
    <col min="32" max="33" width="10.33203125" style="532" customWidth="1"/>
    <col min="34" max="34" width="19.77734375" style="508" bestFit="1" customWidth="1"/>
    <col min="35" max="16384" width="1.77734375" style="508"/>
  </cols>
  <sheetData>
    <row r="1" spans="2:34" s="486" customFormat="1" ht="22.7" customHeight="1">
      <c r="B1" s="501"/>
      <c r="C1" s="502"/>
      <c r="D1" s="502"/>
      <c r="E1" s="502"/>
      <c r="F1" s="502"/>
      <c r="G1" s="503"/>
      <c r="H1" s="504"/>
      <c r="I1" s="504"/>
      <c r="R1" s="505"/>
      <c r="S1" s="505"/>
      <c r="T1" s="505"/>
      <c r="U1" s="505"/>
      <c r="V1" s="506"/>
      <c r="W1" s="506"/>
      <c r="X1" s="506"/>
      <c r="Y1" s="507"/>
      <c r="Z1" s="506"/>
    </row>
    <row r="2" spans="2:34" s="746" customFormat="1" ht="34.5" customHeight="1">
      <c r="B2" s="747" t="s">
        <v>2067</v>
      </c>
      <c r="C2" s="748"/>
      <c r="D2" s="748"/>
      <c r="E2" s="748"/>
      <c r="F2" s="748"/>
      <c r="H2" s="749"/>
      <c r="I2" s="749"/>
      <c r="R2" s="750" t="s">
        <v>2068</v>
      </c>
      <c r="S2" s="751"/>
      <c r="T2" s="751"/>
      <c r="U2" s="751"/>
      <c r="V2" s="751"/>
      <c r="W2" s="751"/>
      <c r="X2" s="751"/>
      <c r="Y2" s="752"/>
      <c r="Z2" s="751"/>
      <c r="AA2" s="753" t="s">
        <v>2069</v>
      </c>
    </row>
    <row r="3" spans="2:34" ht="48.75" customHeight="1">
      <c r="B3" s="2803" t="s">
        <v>2012</v>
      </c>
      <c r="C3" s="2804"/>
      <c r="D3" s="2804"/>
      <c r="E3" s="2804"/>
      <c r="F3" s="2804"/>
      <c r="G3" s="2804"/>
      <c r="H3" s="2804"/>
      <c r="I3" s="2804"/>
      <c r="J3" s="2804"/>
      <c r="K3" s="2804"/>
      <c r="L3" s="2804"/>
      <c r="M3" s="2804"/>
      <c r="N3" s="2804"/>
      <c r="O3" s="2804"/>
      <c r="P3" s="2805"/>
      <c r="R3" s="2904" t="s">
        <v>1613</v>
      </c>
      <c r="S3" s="2905"/>
      <c r="T3" s="2905"/>
      <c r="U3" s="2905"/>
      <c r="V3" s="2905"/>
      <c r="W3" s="2905"/>
      <c r="X3" s="2906"/>
      <c r="Y3" s="509"/>
      <c r="AA3" s="2907" t="s">
        <v>2047</v>
      </c>
      <c r="AB3" s="2908"/>
      <c r="AC3" s="2908"/>
      <c r="AD3" s="2908"/>
      <c r="AE3" s="2908"/>
      <c r="AF3" s="2908"/>
      <c r="AG3" s="2909"/>
      <c r="AH3" s="280"/>
    </row>
    <row r="4" spans="2:34" ht="25.5" customHeight="1">
      <c r="B4" s="2818" t="s">
        <v>2013</v>
      </c>
      <c r="C4" s="2819"/>
      <c r="D4" s="2819"/>
      <c r="E4" s="2819"/>
      <c r="F4" s="2819"/>
      <c r="G4" s="2819"/>
      <c r="H4" s="2819"/>
      <c r="I4" s="2819"/>
      <c r="J4" s="2819"/>
      <c r="K4" s="2819"/>
      <c r="L4" s="2819"/>
      <c r="M4" s="2819"/>
      <c r="N4" s="2819"/>
      <c r="O4" s="2819"/>
      <c r="P4" s="2820"/>
      <c r="R4" s="724"/>
      <c r="S4" s="510"/>
      <c r="T4" s="510"/>
      <c r="U4" s="510"/>
      <c r="V4" s="510"/>
      <c r="W4" s="510"/>
      <c r="X4" s="725"/>
      <c r="Y4" s="511"/>
      <c r="AA4" s="2910"/>
      <c r="AB4" s="2911"/>
      <c r="AC4" s="2911"/>
      <c r="AD4" s="2911"/>
      <c r="AE4" s="2911"/>
      <c r="AF4" s="2911"/>
      <c r="AG4" s="2912"/>
      <c r="AH4" s="280"/>
    </row>
    <row r="5" spans="2:34" ht="24.75" customHeight="1">
      <c r="B5" s="2821" t="s">
        <v>2014</v>
      </c>
      <c r="C5" s="2822"/>
      <c r="D5" s="2822"/>
      <c r="E5" s="2925" t="s">
        <v>2015</v>
      </c>
      <c r="F5" s="2925"/>
      <c r="G5" s="2925"/>
      <c r="H5" s="2925"/>
      <c r="I5" s="2925"/>
      <c r="J5" s="2822" t="s">
        <v>2016</v>
      </c>
      <c r="K5" s="2822"/>
      <c r="L5" s="2822"/>
      <c r="M5" s="2828"/>
      <c r="N5" s="2828"/>
      <c r="O5" s="2828"/>
      <c r="P5" s="2835"/>
      <c r="R5" s="2913" t="s">
        <v>1614</v>
      </c>
      <c r="S5" s="512" t="s">
        <v>1615</v>
      </c>
      <c r="T5" s="2914" t="e">
        <f>#REF!</f>
        <v>#REF!</v>
      </c>
      <c r="U5" s="2914"/>
      <c r="V5" s="2914"/>
      <c r="W5" s="2914"/>
      <c r="X5" s="2915"/>
      <c r="Y5" s="513"/>
      <c r="AA5" s="2916" t="s">
        <v>2048</v>
      </c>
      <c r="AB5" s="2917" t="s">
        <v>2049</v>
      </c>
      <c r="AC5" s="2918"/>
      <c r="AD5" s="2920" t="s">
        <v>2050</v>
      </c>
      <c r="AE5" s="2922" t="s">
        <v>2051</v>
      </c>
      <c r="AF5" s="2922" t="s">
        <v>2052</v>
      </c>
      <c r="AG5" s="2903" t="s">
        <v>2053</v>
      </c>
      <c r="AH5" s="514" t="s">
        <v>2054</v>
      </c>
    </row>
    <row r="6" spans="2:34" s="515" customFormat="1" ht="26.25" customHeight="1">
      <c r="B6" s="2821" t="s">
        <v>1616</v>
      </c>
      <c r="C6" s="2822"/>
      <c r="D6" s="2822"/>
      <c r="E6" s="2930"/>
      <c r="F6" s="2930"/>
      <c r="G6" s="2930"/>
      <c r="H6" s="2930"/>
      <c r="I6" s="2930"/>
      <c r="J6" s="2822" t="s">
        <v>2017</v>
      </c>
      <c r="K6" s="2822"/>
      <c r="L6" s="2822"/>
      <c r="M6" s="2828"/>
      <c r="N6" s="2828"/>
      <c r="O6" s="2828"/>
      <c r="P6" s="2835"/>
      <c r="R6" s="2913"/>
      <c r="S6" s="516" t="s">
        <v>1617</v>
      </c>
      <c r="T6" s="2923" t="e">
        <f>#REF!</f>
        <v>#REF!</v>
      </c>
      <c r="U6" s="2923"/>
      <c r="V6" s="2923"/>
      <c r="W6" s="2923"/>
      <c r="X6" s="2924"/>
      <c r="Y6" s="513"/>
      <c r="AA6" s="2916"/>
      <c r="AB6" s="2919"/>
      <c r="AC6" s="2919"/>
      <c r="AD6" s="2921"/>
      <c r="AE6" s="2922"/>
      <c r="AF6" s="2922"/>
      <c r="AG6" s="2903"/>
      <c r="AH6" s="514" t="s">
        <v>2055</v>
      </c>
    </row>
    <row r="7" spans="2:34" s="515" customFormat="1" ht="26.25" customHeight="1">
      <c r="B7" s="2812" t="s">
        <v>2018</v>
      </c>
      <c r="C7" s="2813"/>
      <c r="D7" s="2813"/>
      <c r="E7" s="2813"/>
      <c r="F7" s="2813"/>
      <c r="G7" s="2813"/>
      <c r="H7" s="2813"/>
      <c r="I7" s="2813"/>
      <c r="J7" s="2813"/>
      <c r="K7" s="2813"/>
      <c r="L7" s="2813"/>
      <c r="M7" s="2813"/>
      <c r="N7" s="2813"/>
      <c r="O7" s="2813"/>
      <c r="P7" s="2926"/>
      <c r="R7" s="726" t="s">
        <v>1618</v>
      </c>
      <c r="S7" s="2884" t="e">
        <f>#REF!</f>
        <v>#REF!</v>
      </c>
      <c r="T7" s="2884"/>
      <c r="U7" s="2884"/>
      <c r="V7" s="2884"/>
      <c r="W7" s="2884"/>
      <c r="X7" s="2885"/>
      <c r="Y7" s="517"/>
      <c r="AA7" s="738"/>
      <c r="AB7" s="2872" t="s">
        <v>2056</v>
      </c>
      <c r="AC7" s="2873"/>
      <c r="AD7" s="733"/>
      <c r="AE7" s="734"/>
      <c r="AF7" s="733"/>
      <c r="AG7" s="739"/>
      <c r="AH7" s="713"/>
    </row>
    <row r="8" spans="2:34" s="515" customFormat="1" ht="26.25" customHeight="1">
      <c r="B8" s="2927" t="s">
        <v>2019</v>
      </c>
      <c r="C8" s="2928"/>
      <c r="D8" s="2928"/>
      <c r="E8" s="2928"/>
      <c r="F8" s="2928"/>
      <c r="G8" s="2928"/>
      <c r="H8" s="2928"/>
      <c r="I8" s="2928"/>
      <c r="J8" s="2928"/>
      <c r="K8" s="2928"/>
      <c r="L8" s="2928"/>
      <c r="M8" s="2928"/>
      <c r="N8" s="2928"/>
      <c r="O8" s="2928"/>
      <c r="P8" s="2929"/>
      <c r="R8" s="726" t="s">
        <v>1619</v>
      </c>
      <c r="S8" s="2874" t="e">
        <f>#REF!</f>
        <v>#REF!</v>
      </c>
      <c r="T8" s="2874"/>
      <c r="U8" s="518" t="s">
        <v>1620</v>
      </c>
      <c r="V8" s="2874" t="e">
        <f>#REF!</f>
        <v>#REF!</v>
      </c>
      <c r="W8" s="2874"/>
      <c r="X8" s="2875"/>
      <c r="Y8" s="519"/>
      <c r="AA8" s="740"/>
      <c r="AB8" s="735"/>
      <c r="AC8" s="735"/>
      <c r="AD8" s="735"/>
      <c r="AE8" s="735"/>
      <c r="AF8" s="735"/>
      <c r="AG8" s="741"/>
      <c r="AH8" s="713"/>
    </row>
    <row r="9" spans="2:34" s="521" customFormat="1" ht="22.5" customHeight="1">
      <c r="B9" s="2823" t="s">
        <v>2009</v>
      </c>
      <c r="C9" s="2824"/>
      <c r="D9" s="2824"/>
      <c r="E9" s="2828"/>
      <c r="F9" s="2828"/>
      <c r="G9" s="2828"/>
      <c r="H9" s="2828"/>
      <c r="I9" s="2828"/>
      <c r="J9" s="2828"/>
      <c r="K9" s="2828"/>
      <c r="L9" s="2828"/>
      <c r="M9" s="2828"/>
      <c r="N9" s="2828"/>
      <c r="O9" s="2828"/>
      <c r="P9" s="2835"/>
      <c r="Q9" s="520"/>
      <c r="R9" s="2876" t="s">
        <v>1621</v>
      </c>
      <c r="S9" s="2877"/>
      <c r="T9" s="2877"/>
      <c r="U9" s="2877"/>
      <c r="V9" s="2877"/>
      <c r="W9" s="2877"/>
      <c r="X9" s="2878"/>
      <c r="Y9" s="513"/>
      <c r="AA9" s="742" t="s">
        <v>2057</v>
      </c>
      <c r="AB9" s="736"/>
      <c r="AC9" s="737"/>
      <c r="AD9" s="737"/>
      <c r="AE9" s="737"/>
      <c r="AF9" s="737"/>
      <c r="AG9" s="743"/>
      <c r="AH9" s="714"/>
    </row>
    <row r="10" spans="2:34" s="522" customFormat="1" ht="22.5" customHeight="1">
      <c r="B10" s="2823"/>
      <c r="C10" s="2824"/>
      <c r="D10" s="2824"/>
      <c r="E10" s="2828"/>
      <c r="F10" s="2828"/>
      <c r="G10" s="2828"/>
      <c r="H10" s="2828"/>
      <c r="I10" s="2828"/>
      <c r="J10" s="2828"/>
      <c r="K10" s="2828"/>
      <c r="L10" s="2828"/>
      <c r="M10" s="2828"/>
      <c r="N10" s="2828"/>
      <c r="O10" s="2828"/>
      <c r="P10" s="2835"/>
      <c r="R10" s="2879" t="s">
        <v>1622</v>
      </c>
      <c r="S10" s="2880"/>
      <c r="T10" s="2880"/>
      <c r="U10" s="2880"/>
      <c r="V10" s="2880"/>
      <c r="W10" s="2880"/>
      <c r="X10" s="2881"/>
      <c r="Y10" s="523"/>
      <c r="AA10" s="2886" t="s">
        <v>2058</v>
      </c>
      <c r="AB10" s="2887"/>
      <c r="AC10" s="2887"/>
      <c r="AD10" s="2887"/>
      <c r="AE10" s="2887"/>
      <c r="AF10" s="2887"/>
      <c r="AG10" s="2888"/>
      <c r="AH10" s="390"/>
    </row>
    <row r="11" spans="2:34" s="522" customFormat="1" ht="22.5" customHeight="1">
      <c r="B11" s="2823"/>
      <c r="C11" s="2824"/>
      <c r="D11" s="2824"/>
      <c r="E11" s="2828"/>
      <c r="F11" s="2828"/>
      <c r="G11" s="2828"/>
      <c r="H11" s="2828"/>
      <c r="I11" s="2828"/>
      <c r="J11" s="2828"/>
      <c r="K11" s="2828"/>
      <c r="L11" s="2828"/>
      <c r="M11" s="2828"/>
      <c r="N11" s="2828"/>
      <c r="O11" s="2828"/>
      <c r="P11" s="2835"/>
      <c r="R11" s="2862"/>
      <c r="S11" s="2882"/>
      <c r="T11" s="2882"/>
      <c r="U11" s="2882"/>
      <c r="V11" s="2882"/>
      <c r="W11" s="2882"/>
      <c r="X11" s="2883"/>
      <c r="Y11" s="523"/>
      <c r="AA11" s="2886"/>
      <c r="AB11" s="2887"/>
      <c r="AC11" s="2887"/>
      <c r="AD11" s="2887"/>
      <c r="AE11" s="2887"/>
      <c r="AF11" s="2887"/>
      <c r="AG11" s="2888"/>
      <c r="AH11" s="390"/>
    </row>
    <row r="12" spans="2:34" s="522" customFormat="1" ht="45" customHeight="1">
      <c r="B12" s="2823" t="s">
        <v>2020</v>
      </c>
      <c r="C12" s="2824"/>
      <c r="D12" s="2824"/>
      <c r="E12" s="2828"/>
      <c r="F12" s="2828"/>
      <c r="G12" s="2828"/>
      <c r="H12" s="2828"/>
      <c r="I12" s="2828"/>
      <c r="J12" s="2824" t="s">
        <v>2021</v>
      </c>
      <c r="K12" s="2824"/>
      <c r="L12" s="2828"/>
      <c r="M12" s="2828"/>
      <c r="N12" s="2828"/>
      <c r="O12" s="2828"/>
      <c r="P12" s="2835"/>
      <c r="R12" s="2862"/>
      <c r="S12" s="2882"/>
      <c r="T12" s="2882"/>
      <c r="U12" s="2882"/>
      <c r="V12" s="2882"/>
      <c r="W12" s="2882"/>
      <c r="X12" s="2883"/>
      <c r="Y12" s="523"/>
      <c r="AA12" s="2886"/>
      <c r="AB12" s="2887"/>
      <c r="AC12" s="2887"/>
      <c r="AD12" s="2887"/>
      <c r="AE12" s="2887"/>
      <c r="AF12" s="2887"/>
      <c r="AG12" s="2888"/>
      <c r="AH12" s="390"/>
    </row>
    <row r="13" spans="2:34" s="521" customFormat="1" ht="22.5" customHeight="1">
      <c r="B13" s="2821" t="s">
        <v>2022</v>
      </c>
      <c r="C13" s="2822"/>
      <c r="D13" s="2822"/>
      <c r="E13" s="2828"/>
      <c r="F13" s="2828"/>
      <c r="G13" s="2828"/>
      <c r="H13" s="2828"/>
      <c r="I13" s="2828"/>
      <c r="J13" s="2828"/>
      <c r="K13" s="2828"/>
      <c r="L13" s="2828"/>
      <c r="M13" s="2828"/>
      <c r="N13" s="2828"/>
      <c r="O13" s="2828"/>
      <c r="P13" s="2835"/>
      <c r="R13" s="2861" t="s">
        <v>1623</v>
      </c>
      <c r="S13" s="2892"/>
      <c r="T13" s="2892"/>
      <c r="U13" s="2892"/>
      <c r="V13" s="2892"/>
      <c r="W13" s="2892"/>
      <c r="X13" s="2893"/>
      <c r="Y13" s="523"/>
      <c r="AA13" s="2889"/>
      <c r="AB13" s="2890"/>
      <c r="AC13" s="2890"/>
      <c r="AD13" s="2890"/>
      <c r="AE13" s="2890"/>
      <c r="AF13" s="2890"/>
      <c r="AG13" s="2891"/>
      <c r="AH13" s="714"/>
    </row>
    <row r="14" spans="2:34" s="521" customFormat="1" ht="22.5" customHeight="1">
      <c r="B14" s="2821" t="s">
        <v>2023</v>
      </c>
      <c r="C14" s="2822"/>
      <c r="D14" s="2822"/>
      <c r="E14" s="2828"/>
      <c r="F14" s="2828"/>
      <c r="G14" s="2828"/>
      <c r="H14" s="2828"/>
      <c r="I14" s="2828"/>
      <c r="J14" s="2828"/>
      <c r="K14" s="2828"/>
      <c r="L14" s="2828"/>
      <c r="M14" s="2828"/>
      <c r="N14" s="2828"/>
      <c r="O14" s="2828"/>
      <c r="P14" s="2835"/>
      <c r="R14" s="2862"/>
      <c r="S14" s="2882"/>
      <c r="T14" s="2882"/>
      <c r="U14" s="2882"/>
      <c r="V14" s="2882"/>
      <c r="W14" s="2882"/>
      <c r="X14" s="2883"/>
      <c r="Y14" s="523"/>
      <c r="AA14" s="2896" t="s">
        <v>2059</v>
      </c>
      <c r="AB14" s="2897"/>
      <c r="AC14" s="2897"/>
      <c r="AD14" s="2897"/>
      <c r="AE14" s="2897"/>
      <c r="AF14" s="2897"/>
      <c r="AG14" s="2898"/>
      <c r="AH14" s="714"/>
    </row>
    <row r="15" spans="2:34" s="521" customFormat="1" ht="22.5" customHeight="1">
      <c r="B15" s="2864" t="s">
        <v>2024</v>
      </c>
      <c r="C15" s="2865"/>
      <c r="D15" s="2865"/>
      <c r="E15" s="2865"/>
      <c r="F15" s="2865"/>
      <c r="G15" s="2865"/>
      <c r="H15" s="2865"/>
      <c r="I15" s="2865"/>
      <c r="J15" s="2865"/>
      <c r="K15" s="2865"/>
      <c r="L15" s="2865"/>
      <c r="M15" s="2865"/>
      <c r="N15" s="2865"/>
      <c r="O15" s="2865"/>
      <c r="P15" s="2866"/>
      <c r="R15" s="2862"/>
      <c r="S15" s="2882"/>
      <c r="T15" s="2882"/>
      <c r="U15" s="2882"/>
      <c r="V15" s="2882"/>
      <c r="W15" s="2882"/>
      <c r="X15" s="2883"/>
      <c r="Y15" s="523"/>
      <c r="AA15" s="2899" t="s">
        <v>2060</v>
      </c>
      <c r="AB15" s="2900"/>
      <c r="AC15" s="2901"/>
      <c r="AD15" s="2901"/>
      <c r="AE15" s="2901"/>
      <c r="AF15" s="2901"/>
      <c r="AG15" s="2902"/>
      <c r="AH15" s="714"/>
    </row>
    <row r="16" spans="2:34" s="521" customFormat="1" ht="22.7" customHeight="1">
      <c r="B16" s="2867" t="s">
        <v>2025</v>
      </c>
      <c r="C16" s="2868"/>
      <c r="D16" s="2868"/>
      <c r="E16" s="2868"/>
      <c r="F16" s="2868"/>
      <c r="G16" s="718"/>
      <c r="H16" s="718"/>
      <c r="I16" s="718"/>
      <c r="J16" s="718"/>
      <c r="K16" s="718"/>
      <c r="L16" s="718"/>
      <c r="M16" s="718"/>
      <c r="N16" s="2869" t="s">
        <v>2010</v>
      </c>
      <c r="O16" s="2870"/>
      <c r="P16" s="2871"/>
      <c r="R16" s="2863"/>
      <c r="S16" s="2894"/>
      <c r="T16" s="2894"/>
      <c r="U16" s="2894"/>
      <c r="V16" s="2894"/>
      <c r="W16" s="2894"/>
      <c r="X16" s="2895"/>
      <c r="Y16" s="523"/>
      <c r="AA16" s="2899" t="s">
        <v>2061</v>
      </c>
      <c r="AB16" s="2900"/>
      <c r="AC16" s="2901"/>
      <c r="AD16" s="2901"/>
      <c r="AE16" s="2901"/>
      <c r="AF16" s="2901"/>
      <c r="AG16" s="2902"/>
      <c r="AH16" s="714"/>
    </row>
    <row r="17" spans="2:34" s="521" customFormat="1" ht="30" customHeight="1">
      <c r="B17" s="2821" t="s">
        <v>2026</v>
      </c>
      <c r="C17" s="2822"/>
      <c r="D17" s="2822"/>
      <c r="E17" s="2822"/>
      <c r="F17" s="2822"/>
      <c r="G17" s="2822" t="s">
        <v>2027</v>
      </c>
      <c r="H17" s="2822"/>
      <c r="I17" s="2822"/>
      <c r="J17" s="2822" t="s">
        <v>2028</v>
      </c>
      <c r="K17" s="2822"/>
      <c r="L17" s="2822"/>
      <c r="M17" s="2822"/>
      <c r="N17" s="2822"/>
      <c r="O17" s="2822"/>
      <c r="P17" s="2857"/>
      <c r="R17" s="2858" t="s">
        <v>1624</v>
      </c>
      <c r="S17" s="2859"/>
      <c r="T17" s="2859"/>
      <c r="U17" s="2859"/>
      <c r="V17" s="2859"/>
      <c r="W17" s="2859"/>
      <c r="X17" s="2860"/>
      <c r="Y17" s="513"/>
      <c r="AA17" s="2934" t="s">
        <v>2062</v>
      </c>
      <c r="AB17" s="2935"/>
      <c r="AC17" s="2935"/>
      <c r="AD17" s="2935"/>
      <c r="AE17" s="2935"/>
      <c r="AF17" s="2935"/>
      <c r="AG17" s="2936"/>
      <c r="AH17" s="714"/>
    </row>
    <row r="18" spans="2:34" s="525" customFormat="1" ht="26.25" customHeight="1">
      <c r="B18" s="2821"/>
      <c r="C18" s="2822"/>
      <c r="D18" s="2822"/>
      <c r="E18" s="2822"/>
      <c r="F18" s="2822"/>
      <c r="G18" s="2828"/>
      <c r="H18" s="2828"/>
      <c r="I18" s="2828"/>
      <c r="J18" s="2828"/>
      <c r="K18" s="2828"/>
      <c r="L18" s="2828"/>
      <c r="M18" s="2828"/>
      <c r="N18" s="2828"/>
      <c r="O18" s="2828"/>
      <c r="P18" s="2835"/>
      <c r="R18" s="727"/>
      <c r="S18" s="526"/>
      <c r="T18" s="526"/>
      <c r="U18" s="526"/>
      <c r="V18" s="526"/>
      <c r="W18" s="526"/>
      <c r="X18" s="728"/>
      <c r="Y18" s="527"/>
      <c r="AA18" s="2934"/>
      <c r="AB18" s="2935"/>
      <c r="AC18" s="2935"/>
      <c r="AD18" s="2935"/>
      <c r="AE18" s="2935"/>
      <c r="AF18" s="2935"/>
      <c r="AG18" s="2936"/>
      <c r="AH18" s="18"/>
    </row>
    <row r="19" spans="2:34" s="522" customFormat="1" ht="30" customHeight="1">
      <c r="B19" s="2821" t="s">
        <v>1625</v>
      </c>
      <c r="C19" s="2822"/>
      <c r="D19" s="2822"/>
      <c r="E19" s="2822"/>
      <c r="F19" s="2822"/>
      <c r="G19" s="2856" t="s">
        <v>2029</v>
      </c>
      <c r="H19" s="2838"/>
      <c r="I19" s="2839"/>
      <c r="J19" s="719" t="s">
        <v>2030</v>
      </c>
      <c r="K19" s="719" t="s">
        <v>1626</v>
      </c>
      <c r="L19" s="2822" t="s">
        <v>2031</v>
      </c>
      <c r="M19" s="2822"/>
      <c r="N19" s="2822" t="s">
        <v>2032</v>
      </c>
      <c r="O19" s="2822"/>
      <c r="P19" s="720" t="s">
        <v>1627</v>
      </c>
      <c r="R19" s="729"/>
      <c r="S19" s="529"/>
      <c r="T19" s="529"/>
      <c r="U19" s="529"/>
      <c r="V19" s="529"/>
      <c r="W19" s="529"/>
      <c r="X19" s="730"/>
      <c r="Y19" s="527"/>
      <c r="AA19" s="2937"/>
      <c r="AB19" s="2938"/>
      <c r="AC19" s="2938"/>
      <c r="AD19" s="2938"/>
      <c r="AE19" s="2938"/>
      <c r="AF19" s="2938"/>
      <c r="AG19" s="2939"/>
      <c r="AH19" s="390"/>
    </row>
    <row r="20" spans="2:34" s="525" customFormat="1" ht="26.25" customHeight="1">
      <c r="B20" s="721" t="s">
        <v>2033</v>
      </c>
      <c r="C20" s="2845"/>
      <c r="D20" s="2845"/>
      <c r="E20" s="2845"/>
      <c r="F20" s="2845"/>
      <c r="G20" s="2846"/>
      <c r="H20" s="2847"/>
      <c r="I20" s="2848"/>
      <c r="J20" s="2852"/>
      <c r="K20" s="2854"/>
      <c r="L20" s="2855"/>
      <c r="M20" s="2855"/>
      <c r="N20" s="2855"/>
      <c r="O20" s="2855"/>
      <c r="P20" s="2835"/>
      <c r="R20" s="729"/>
      <c r="S20" s="529"/>
      <c r="T20" s="529"/>
      <c r="U20" s="529"/>
      <c r="V20" s="529"/>
      <c r="W20" s="529"/>
      <c r="X20" s="730"/>
      <c r="Y20" s="527"/>
      <c r="AA20" s="2896" t="s">
        <v>2063</v>
      </c>
      <c r="AB20" s="2897"/>
      <c r="AC20" s="2897"/>
      <c r="AD20" s="2897"/>
      <c r="AE20" s="2897"/>
      <c r="AF20" s="2897"/>
      <c r="AG20" s="2898"/>
      <c r="AH20" s="18"/>
    </row>
    <row r="21" spans="2:34" s="525" customFormat="1" ht="26.25" customHeight="1">
      <c r="B21" s="722" t="s">
        <v>2034</v>
      </c>
      <c r="C21" s="2836"/>
      <c r="D21" s="2836"/>
      <c r="E21" s="2836"/>
      <c r="F21" s="2836"/>
      <c r="G21" s="2849"/>
      <c r="H21" s="2850"/>
      <c r="I21" s="2851"/>
      <c r="J21" s="2853"/>
      <c r="K21" s="2854"/>
      <c r="L21" s="2855"/>
      <c r="M21" s="2855"/>
      <c r="N21" s="2855"/>
      <c r="O21" s="2855"/>
      <c r="P21" s="2835"/>
      <c r="R21" s="729"/>
      <c r="S21" s="529"/>
      <c r="T21" s="529"/>
      <c r="U21" s="529"/>
      <c r="V21" s="529"/>
      <c r="W21" s="529"/>
      <c r="X21" s="730"/>
      <c r="Y21" s="527"/>
      <c r="AA21" s="2940" t="s">
        <v>2064</v>
      </c>
      <c r="AB21" s="2941"/>
      <c r="AC21" s="2941"/>
      <c r="AD21" s="2941"/>
      <c r="AE21" s="2941"/>
      <c r="AF21" s="2941"/>
      <c r="AG21" s="2942"/>
      <c r="AH21" s="18"/>
    </row>
    <row r="22" spans="2:34" s="525" customFormat="1" ht="26.25" customHeight="1">
      <c r="B22" s="2837" t="s">
        <v>2035</v>
      </c>
      <c r="C22" s="2838"/>
      <c r="D22" s="2838"/>
      <c r="E22" s="2838"/>
      <c r="F22" s="2839"/>
      <c r="G22" s="2840"/>
      <c r="H22" s="2841"/>
      <c r="I22" s="2842"/>
      <c r="J22" s="2822" t="s">
        <v>2036</v>
      </c>
      <c r="K22" s="2822"/>
      <c r="L22" s="2822"/>
      <c r="M22" s="2843"/>
      <c r="N22" s="2843"/>
      <c r="O22" s="2843"/>
      <c r="P22" s="2844"/>
      <c r="R22" s="729"/>
      <c r="S22" s="529"/>
      <c r="T22" s="529"/>
      <c r="U22" s="529"/>
      <c r="V22" s="529"/>
      <c r="W22" s="529"/>
      <c r="X22" s="730"/>
      <c r="Y22" s="527"/>
      <c r="AA22" s="2940"/>
      <c r="AB22" s="2941"/>
      <c r="AC22" s="2941"/>
      <c r="AD22" s="2941"/>
      <c r="AE22" s="2941"/>
      <c r="AF22" s="2941"/>
      <c r="AG22" s="2942"/>
      <c r="AH22" s="18"/>
    </row>
    <row r="23" spans="2:34" s="522" customFormat="1" ht="30" customHeight="1">
      <c r="B23" s="2832" t="s">
        <v>2037</v>
      </c>
      <c r="C23" s="2833"/>
      <c r="D23" s="2833"/>
      <c r="E23" s="2833"/>
      <c r="F23" s="2833"/>
      <c r="G23" s="2833"/>
      <c r="H23" s="2833"/>
      <c r="I23" s="2833"/>
      <c r="J23" s="2833"/>
      <c r="K23" s="2833"/>
      <c r="L23" s="2833"/>
      <c r="M23" s="2833"/>
      <c r="N23" s="2833"/>
      <c r="O23" s="2833"/>
      <c r="P23" s="2834"/>
      <c r="R23" s="729"/>
      <c r="S23" s="529"/>
      <c r="T23" s="529"/>
      <c r="U23" s="529"/>
      <c r="V23" s="529"/>
      <c r="W23" s="529"/>
      <c r="X23" s="730"/>
      <c r="Y23" s="527"/>
      <c r="AA23" s="2940"/>
      <c r="AB23" s="2941"/>
      <c r="AC23" s="2941"/>
      <c r="AD23" s="2941"/>
      <c r="AE23" s="2941"/>
      <c r="AF23" s="2941"/>
      <c r="AG23" s="2942"/>
      <c r="AH23" s="390"/>
    </row>
    <row r="24" spans="2:34" s="525" customFormat="1" ht="26.25" customHeight="1">
      <c r="B24" s="2823" t="s">
        <v>2038</v>
      </c>
      <c r="C24" s="2824"/>
      <c r="D24" s="2824"/>
      <c r="E24" s="2825"/>
      <c r="F24" s="2825"/>
      <c r="G24" s="2825"/>
      <c r="H24" s="2825"/>
      <c r="I24" s="2825"/>
      <c r="J24" s="2824" t="s">
        <v>2039</v>
      </c>
      <c r="K24" s="2824"/>
      <c r="L24" s="2825"/>
      <c r="M24" s="2825"/>
      <c r="N24" s="2825"/>
      <c r="O24" s="2825"/>
      <c r="P24" s="2826"/>
      <c r="R24" s="729"/>
      <c r="S24" s="529"/>
      <c r="T24" s="529"/>
      <c r="U24" s="529"/>
      <c r="V24" s="529"/>
      <c r="W24" s="529"/>
      <c r="X24" s="730"/>
      <c r="Y24" s="527"/>
      <c r="AA24" s="2940"/>
      <c r="AB24" s="2941"/>
      <c r="AC24" s="2941"/>
      <c r="AD24" s="2941"/>
      <c r="AE24" s="2941"/>
      <c r="AF24" s="2941"/>
      <c r="AG24" s="2942"/>
      <c r="AH24" s="18"/>
    </row>
    <row r="25" spans="2:34" s="525" customFormat="1" ht="26.25" customHeight="1">
      <c r="B25" s="2823" t="s">
        <v>2040</v>
      </c>
      <c r="C25" s="2824"/>
      <c r="D25" s="2824"/>
      <c r="E25" s="2827" t="s">
        <v>2041</v>
      </c>
      <c r="F25" s="2828"/>
      <c r="G25" s="2828"/>
      <c r="H25" s="2828"/>
      <c r="I25" s="2828"/>
      <c r="J25" s="2824" t="s">
        <v>2042</v>
      </c>
      <c r="K25" s="2824"/>
      <c r="L25" s="2829"/>
      <c r="M25" s="2830"/>
      <c r="N25" s="2830"/>
      <c r="O25" s="2830"/>
      <c r="P25" s="2831"/>
      <c r="R25" s="729"/>
      <c r="S25" s="529"/>
      <c r="T25" s="529"/>
      <c r="U25" s="529"/>
      <c r="V25" s="529"/>
      <c r="W25" s="529"/>
      <c r="X25" s="730"/>
      <c r="Y25" s="527"/>
      <c r="AA25" s="2943"/>
      <c r="AB25" s="2944"/>
      <c r="AC25" s="2944"/>
      <c r="AD25" s="2944"/>
      <c r="AE25" s="2944"/>
      <c r="AF25" s="2944"/>
      <c r="AG25" s="2945"/>
      <c r="AH25" s="18"/>
    </row>
    <row r="26" spans="2:34" s="525" customFormat="1" ht="26.25" customHeight="1">
      <c r="B26" s="2806"/>
      <c r="C26" s="2807"/>
      <c r="D26" s="2807"/>
      <c r="E26" s="2807"/>
      <c r="F26" s="2807"/>
      <c r="G26" s="2807"/>
      <c r="H26" s="2807"/>
      <c r="I26" s="2807"/>
      <c r="J26" s="2807"/>
      <c r="K26" s="2807"/>
      <c r="L26" s="2807"/>
      <c r="M26" s="2807"/>
      <c r="N26" s="2807"/>
      <c r="O26" s="2807"/>
      <c r="P26" s="2808"/>
      <c r="R26" s="729"/>
      <c r="S26" s="529"/>
      <c r="T26" s="529"/>
      <c r="U26" s="529"/>
      <c r="V26" s="529"/>
      <c r="W26" s="529"/>
      <c r="X26" s="730"/>
      <c r="Y26" s="527"/>
      <c r="AA26" s="2946" t="s">
        <v>2065</v>
      </c>
      <c r="AB26" s="2947"/>
      <c r="AC26" s="2947"/>
      <c r="AD26" s="2947"/>
      <c r="AE26" s="2947"/>
      <c r="AF26" s="2947"/>
      <c r="AG26" s="2948"/>
      <c r="AH26" s="18"/>
    </row>
    <row r="27" spans="2:34" s="525" customFormat="1" ht="26.25" customHeight="1">
      <c r="B27" s="2809">
        <f ca="1">TODAY()</f>
        <v>45428</v>
      </c>
      <c r="C27" s="2810"/>
      <c r="D27" s="2810"/>
      <c r="E27" s="2810"/>
      <c r="F27" s="2810"/>
      <c r="G27" s="2810"/>
      <c r="H27" s="2810"/>
      <c r="I27" s="2810"/>
      <c r="J27" s="2810"/>
      <c r="K27" s="2810"/>
      <c r="L27" s="2810"/>
      <c r="M27" s="2810"/>
      <c r="N27" s="2810"/>
      <c r="O27" s="2810"/>
      <c r="P27" s="2811"/>
      <c r="R27" s="729"/>
      <c r="S27" s="529"/>
      <c r="T27" s="529"/>
      <c r="U27" s="529"/>
      <c r="V27" s="529"/>
      <c r="W27" s="529"/>
      <c r="X27" s="730"/>
      <c r="Y27" s="527"/>
      <c r="AA27" s="2940" t="s">
        <v>2066</v>
      </c>
      <c r="AB27" s="2941"/>
      <c r="AC27" s="2941"/>
      <c r="AD27" s="2941"/>
      <c r="AE27" s="2941"/>
      <c r="AF27" s="2941"/>
      <c r="AG27" s="2942"/>
      <c r="AH27" s="18"/>
    </row>
    <row r="28" spans="2:34" s="525" customFormat="1" ht="24.95" customHeight="1">
      <c r="B28" s="723" t="s">
        <v>2018</v>
      </c>
      <c r="C28" s="718"/>
      <c r="D28" s="718"/>
      <c r="E28" s="718"/>
      <c r="F28" s="718"/>
      <c r="G28" s="718"/>
      <c r="H28" s="718"/>
      <c r="I28" s="718"/>
      <c r="J28" s="718"/>
      <c r="K28" s="2817" t="s">
        <v>2043</v>
      </c>
      <c r="L28" s="2817"/>
      <c r="M28" s="2815" t="s">
        <v>2044</v>
      </c>
      <c r="N28" s="2815"/>
      <c r="O28" s="2815"/>
      <c r="P28" s="2816"/>
      <c r="R28" s="729"/>
      <c r="S28" s="529"/>
      <c r="T28" s="529"/>
      <c r="U28" s="529"/>
      <c r="V28" s="529"/>
      <c r="W28" s="529"/>
      <c r="X28" s="730"/>
      <c r="Y28" s="527"/>
      <c r="AA28" s="2940"/>
      <c r="AB28" s="2941"/>
      <c r="AC28" s="2941"/>
      <c r="AD28" s="2941"/>
      <c r="AE28" s="2941"/>
      <c r="AF28" s="2941"/>
      <c r="AG28" s="2942"/>
      <c r="AH28" s="18"/>
    </row>
    <row r="29" spans="2:34" s="525" customFormat="1" ht="16.5" customHeight="1">
      <c r="B29" s="2812" t="s">
        <v>1251</v>
      </c>
      <c r="C29" s="2813"/>
      <c r="D29" s="2813"/>
      <c r="E29" s="2813"/>
      <c r="F29" s="2813"/>
      <c r="G29" s="2813"/>
      <c r="H29" s="2813"/>
      <c r="I29" s="2813"/>
      <c r="J29" s="2813"/>
      <c r="K29" s="2814" t="s">
        <v>2045</v>
      </c>
      <c r="L29" s="2814"/>
      <c r="M29" s="2815" t="s">
        <v>2044</v>
      </c>
      <c r="N29" s="2815"/>
      <c r="O29" s="2815"/>
      <c r="P29" s="2816"/>
      <c r="R29" s="731"/>
      <c r="S29" s="530"/>
      <c r="T29" s="530"/>
      <c r="U29" s="530"/>
      <c r="V29" s="530"/>
      <c r="W29" s="530"/>
      <c r="X29" s="732"/>
      <c r="Y29" s="527"/>
      <c r="AA29" s="2949"/>
      <c r="AB29" s="2950"/>
      <c r="AC29" s="2950"/>
      <c r="AD29" s="2950"/>
      <c r="AE29" s="2950"/>
      <c r="AF29" s="2950"/>
      <c r="AG29" s="2951"/>
      <c r="AH29" s="18"/>
    </row>
    <row r="30" spans="2:34" s="525" customFormat="1" ht="18" customHeight="1">
      <c r="B30" s="2797" t="s">
        <v>2046</v>
      </c>
      <c r="C30" s="2798"/>
      <c r="D30" s="2798"/>
      <c r="E30" s="2798"/>
      <c r="F30" s="2798"/>
      <c r="G30" s="2798"/>
      <c r="H30" s="2798"/>
      <c r="I30" s="2798"/>
      <c r="J30" s="2798"/>
      <c r="K30" s="2798"/>
      <c r="L30" s="2798"/>
      <c r="M30" s="2798"/>
      <c r="N30" s="2798"/>
      <c r="O30" s="2798"/>
      <c r="P30" s="2799"/>
      <c r="R30" s="2800"/>
      <c r="S30" s="2801"/>
      <c r="T30" s="2801"/>
      <c r="U30" s="2801"/>
      <c r="V30" s="2801"/>
      <c r="W30" s="2801"/>
      <c r="X30" s="2802"/>
      <c r="Y30" s="531"/>
      <c r="AA30" s="2931"/>
      <c r="AB30" s="2932"/>
      <c r="AC30" s="2932"/>
      <c r="AD30" s="2932"/>
      <c r="AE30" s="2932"/>
      <c r="AF30" s="2932"/>
      <c r="AG30" s="2933"/>
      <c r="AH30" s="18"/>
    </row>
    <row r="31" spans="2:34" s="525" customFormat="1" ht="16.5" customHeight="1">
      <c r="B31" s="508"/>
      <c r="C31" s="508"/>
      <c r="D31" s="508"/>
      <c r="E31" s="508"/>
      <c r="F31" s="508"/>
      <c r="G31" s="508"/>
      <c r="H31" s="508"/>
      <c r="I31" s="508"/>
      <c r="J31" s="508"/>
      <c r="K31" s="508"/>
      <c r="L31" s="508"/>
      <c r="M31" s="508"/>
      <c r="N31" s="508"/>
      <c r="O31" s="508"/>
      <c r="P31" s="508"/>
      <c r="R31" s="532"/>
      <c r="S31" s="532"/>
      <c r="T31" s="532"/>
      <c r="U31" s="532"/>
      <c r="V31" s="532"/>
      <c r="W31" s="532"/>
      <c r="X31" s="532"/>
      <c r="Y31" s="517"/>
      <c r="AA31" s="532"/>
      <c r="AB31" s="532"/>
      <c r="AC31" s="532"/>
      <c r="AD31" s="532"/>
      <c r="AE31" s="532"/>
      <c r="AF31" s="532"/>
      <c r="AG31" s="532"/>
      <c r="AH31" s="508"/>
    </row>
    <row r="32" spans="2:34" s="533" customFormat="1">
      <c r="B32" s="508"/>
      <c r="C32" s="508"/>
      <c r="D32" s="508"/>
      <c r="E32" s="508"/>
      <c r="F32" s="508"/>
      <c r="G32" s="508"/>
      <c r="H32" s="508"/>
      <c r="I32" s="508"/>
      <c r="J32" s="508"/>
      <c r="K32" s="508"/>
      <c r="L32" s="508"/>
      <c r="M32" s="508"/>
      <c r="N32" s="508"/>
      <c r="O32" s="508"/>
      <c r="P32" s="508"/>
      <c r="R32" s="212"/>
      <c r="S32" s="212"/>
      <c r="T32" s="212"/>
      <c r="U32" s="212"/>
      <c r="V32" s="212"/>
      <c r="W32" s="212"/>
      <c r="X32" s="532"/>
      <c r="Y32" s="517"/>
      <c r="AA32" s="754"/>
      <c r="AB32" s="754"/>
      <c r="AC32" s="212"/>
      <c r="AD32" s="212"/>
      <c r="AE32" s="212"/>
      <c r="AF32" s="212"/>
      <c r="AG32" s="212"/>
      <c r="AH32" s="508"/>
    </row>
    <row r="33" spans="2:34" ht="18" customHeight="1">
      <c r="R33" s="212"/>
      <c r="S33" s="212"/>
      <c r="T33" s="212"/>
      <c r="U33" s="212"/>
      <c r="V33" s="212"/>
      <c r="W33" s="212"/>
      <c r="AA33" s="754"/>
      <c r="AB33" s="754"/>
      <c r="AC33" s="212"/>
      <c r="AD33" s="212"/>
      <c r="AE33" s="212"/>
      <c r="AF33" s="212"/>
      <c r="AG33" s="212"/>
    </row>
    <row r="34" spans="2:34" s="533" customFormat="1">
      <c r="B34" s="508"/>
      <c r="C34" s="508"/>
      <c r="D34" s="508"/>
      <c r="E34" s="508"/>
      <c r="F34" s="508"/>
      <c r="G34" s="508"/>
      <c r="H34" s="508"/>
      <c r="I34" s="508"/>
      <c r="J34" s="508"/>
      <c r="K34" s="508"/>
      <c r="L34" s="508"/>
      <c r="M34" s="508"/>
      <c r="N34" s="508"/>
      <c r="O34" s="508"/>
      <c r="P34" s="508"/>
      <c r="R34" s="532"/>
      <c r="S34" s="532"/>
      <c r="T34" s="532"/>
      <c r="U34" s="532"/>
      <c r="V34" s="532"/>
      <c r="W34" s="532"/>
      <c r="X34" s="532"/>
      <c r="Y34" s="517"/>
      <c r="AA34" s="532"/>
      <c r="AB34" s="532"/>
      <c r="AC34" s="532"/>
      <c r="AD34" s="532"/>
      <c r="AE34" s="532"/>
      <c r="AF34" s="532"/>
      <c r="AG34" s="532"/>
      <c r="AH34" s="508"/>
    </row>
    <row r="35" spans="2:34" s="535" customFormat="1" ht="20.100000000000001" customHeight="1">
      <c r="B35" s="508"/>
      <c r="C35" s="508"/>
      <c r="D35" s="508"/>
      <c r="E35" s="508"/>
      <c r="F35" s="508"/>
      <c r="G35" s="508"/>
      <c r="H35" s="508"/>
      <c r="I35" s="508"/>
      <c r="J35" s="508"/>
      <c r="K35" s="508"/>
      <c r="L35" s="508"/>
      <c r="M35" s="508"/>
      <c r="N35" s="508"/>
      <c r="O35" s="508"/>
      <c r="P35" s="508"/>
      <c r="R35" s="532"/>
      <c r="S35" s="532"/>
      <c r="T35" s="532"/>
      <c r="U35" s="532"/>
      <c r="V35" s="532"/>
      <c r="W35" s="532"/>
      <c r="X35" s="532"/>
      <c r="Y35" s="517"/>
      <c r="AA35" s="532"/>
      <c r="AB35" s="532"/>
      <c r="AC35" s="532"/>
      <c r="AD35" s="532"/>
      <c r="AE35" s="532"/>
      <c r="AF35" s="532"/>
      <c r="AG35" s="532"/>
      <c r="AH35" s="508"/>
    </row>
    <row r="36" spans="2:34" s="535" customFormat="1" ht="22.7" customHeight="1">
      <c r="B36" s="508"/>
      <c r="C36" s="508"/>
      <c r="D36" s="508"/>
      <c r="E36" s="508"/>
      <c r="F36" s="508"/>
      <c r="G36" s="508"/>
      <c r="H36" s="508"/>
      <c r="I36" s="508"/>
      <c r="J36" s="508"/>
      <c r="K36" s="508"/>
      <c r="L36" s="508"/>
      <c r="M36" s="508"/>
      <c r="N36" s="508"/>
      <c r="O36" s="508"/>
      <c r="P36" s="508"/>
      <c r="R36" s="532"/>
      <c r="S36" s="532"/>
      <c r="T36" s="532"/>
      <c r="U36" s="532"/>
      <c r="V36" s="532"/>
      <c r="W36" s="532"/>
      <c r="X36" s="532"/>
      <c r="Y36" s="517"/>
      <c r="AA36" s="532"/>
      <c r="AB36" s="532"/>
      <c r="AC36" s="532"/>
      <c r="AD36" s="532"/>
      <c r="AE36" s="532"/>
      <c r="AF36" s="532"/>
      <c r="AG36" s="532"/>
      <c r="AH36" s="508"/>
    </row>
    <row r="37" spans="2:34" s="535" customFormat="1" ht="34.5" customHeight="1">
      <c r="B37" s="508"/>
      <c r="C37" s="508"/>
      <c r="D37" s="508"/>
      <c r="E37" s="508"/>
      <c r="F37" s="508"/>
      <c r="G37" s="508"/>
      <c r="H37" s="508"/>
      <c r="I37" s="508"/>
      <c r="J37" s="508"/>
      <c r="K37" s="508"/>
      <c r="L37" s="508"/>
      <c r="M37" s="508"/>
      <c r="N37" s="508"/>
      <c r="O37" s="508"/>
      <c r="P37" s="508"/>
      <c r="R37" s="532"/>
      <c r="S37" s="532"/>
      <c r="T37" s="532"/>
      <c r="U37" s="532"/>
      <c r="V37" s="532"/>
      <c r="W37" s="532"/>
      <c r="X37" s="532"/>
      <c r="Y37" s="517"/>
      <c r="AA37" s="532"/>
      <c r="AB37" s="532"/>
      <c r="AC37" s="532"/>
      <c r="AD37" s="532"/>
      <c r="AE37" s="532"/>
      <c r="AF37" s="532"/>
      <c r="AG37" s="532"/>
      <c r="AH37" s="508"/>
    </row>
    <row r="38" spans="2:34" s="533" customFormat="1" ht="51.75" customHeight="1">
      <c r="B38" s="508"/>
      <c r="C38" s="508"/>
      <c r="D38" s="508"/>
      <c r="E38" s="508"/>
      <c r="F38" s="508"/>
      <c r="G38" s="508"/>
      <c r="H38" s="508"/>
      <c r="I38" s="508"/>
      <c r="J38" s="508"/>
      <c r="K38" s="508"/>
      <c r="L38" s="508"/>
      <c r="M38" s="508"/>
      <c r="N38" s="508"/>
      <c r="O38" s="508"/>
      <c r="P38" s="508"/>
      <c r="R38" s="532"/>
      <c r="S38" s="532"/>
      <c r="T38" s="532"/>
      <c r="U38" s="532"/>
      <c r="V38" s="532"/>
      <c r="W38" s="532"/>
      <c r="X38" s="532"/>
      <c r="Y38" s="517"/>
      <c r="AA38" s="532"/>
      <c r="AB38" s="532"/>
      <c r="AC38" s="532"/>
      <c r="AD38" s="532"/>
      <c r="AE38" s="532"/>
      <c r="AF38" s="532"/>
      <c r="AG38" s="532"/>
      <c r="AH38" s="508"/>
    </row>
    <row r="47" spans="2:34">
      <c r="R47" s="534"/>
    </row>
    <row r="48" spans="2:34">
      <c r="R48" s="534"/>
    </row>
    <row r="49" spans="18:18">
      <c r="R49" s="534"/>
    </row>
    <row r="50" spans="18:18">
      <c r="R50" s="534"/>
    </row>
    <row r="51" spans="18:18">
      <c r="R51" s="534"/>
    </row>
    <row r="52" spans="18:18">
      <c r="R52" s="534"/>
    </row>
    <row r="53" spans="18:18">
      <c r="R53" s="534"/>
    </row>
    <row r="54" spans="18:18">
      <c r="R54" s="534"/>
    </row>
    <row r="55" spans="18:18">
      <c r="R55" s="534"/>
    </row>
    <row r="56" spans="18:18">
      <c r="R56" s="534"/>
    </row>
    <row r="57" spans="18:18">
      <c r="R57" s="534"/>
    </row>
    <row r="58" spans="18:18">
      <c r="R58" s="534"/>
    </row>
    <row r="59" spans="18:18">
      <c r="R59" s="534"/>
    </row>
  </sheetData>
  <protectedRanges>
    <protectedRange sqref="Q9" name="범위1_1"/>
  </protectedRanges>
  <mergeCells count="99">
    <mergeCell ref="AA30:AG30"/>
    <mergeCell ref="AA17:AG19"/>
    <mergeCell ref="AA20:AG20"/>
    <mergeCell ref="AA21:AG25"/>
    <mergeCell ref="AA26:AG26"/>
    <mergeCell ref="AA27:AG29"/>
    <mergeCell ref="B9:D11"/>
    <mergeCell ref="E9:P9"/>
    <mergeCell ref="E10:P10"/>
    <mergeCell ref="E11:P11"/>
    <mergeCell ref="B12:D12"/>
    <mergeCell ref="E12:I12"/>
    <mergeCell ref="J12:K12"/>
    <mergeCell ref="L12:P12"/>
    <mergeCell ref="E5:I5"/>
    <mergeCell ref="J5:L5"/>
    <mergeCell ref="M5:P5"/>
    <mergeCell ref="B7:P7"/>
    <mergeCell ref="B8:P8"/>
    <mergeCell ref="B6:D6"/>
    <mergeCell ref="E6:I6"/>
    <mergeCell ref="J6:L6"/>
    <mergeCell ref="M6:P6"/>
    <mergeCell ref="AG5:AG6"/>
    <mergeCell ref="R3:X3"/>
    <mergeCell ref="AA3:AG4"/>
    <mergeCell ref="R5:R6"/>
    <mergeCell ref="T5:X5"/>
    <mergeCell ref="AA5:AA6"/>
    <mergeCell ref="AB5:AC6"/>
    <mergeCell ref="AD5:AD6"/>
    <mergeCell ref="AE5:AE6"/>
    <mergeCell ref="AF5:AF6"/>
    <mergeCell ref="T6:X6"/>
    <mergeCell ref="AB7:AC7"/>
    <mergeCell ref="S8:T8"/>
    <mergeCell ref="V8:X8"/>
    <mergeCell ref="R9:X9"/>
    <mergeCell ref="R10:R12"/>
    <mergeCell ref="S10:X12"/>
    <mergeCell ref="S7:X7"/>
    <mergeCell ref="AA10:AG13"/>
    <mergeCell ref="S13:X16"/>
    <mergeCell ref="AA14:AG14"/>
    <mergeCell ref="AA15:AB15"/>
    <mergeCell ref="AC15:AG15"/>
    <mergeCell ref="AA16:AB16"/>
    <mergeCell ref="AC16:AG16"/>
    <mergeCell ref="B13:D13"/>
    <mergeCell ref="E13:P13"/>
    <mergeCell ref="R13:R16"/>
    <mergeCell ref="B14:D14"/>
    <mergeCell ref="E14:P14"/>
    <mergeCell ref="B15:P15"/>
    <mergeCell ref="B16:F16"/>
    <mergeCell ref="N16:P16"/>
    <mergeCell ref="B17:F18"/>
    <mergeCell ref="G17:I17"/>
    <mergeCell ref="J17:P17"/>
    <mergeCell ref="R17:X17"/>
    <mergeCell ref="G18:I18"/>
    <mergeCell ref="J18:P18"/>
    <mergeCell ref="B19:F19"/>
    <mergeCell ref="G19:I19"/>
    <mergeCell ref="L19:M19"/>
    <mergeCell ref="N19:O19"/>
    <mergeCell ref="N20:O21"/>
    <mergeCell ref="P20:P21"/>
    <mergeCell ref="C21:F21"/>
    <mergeCell ref="B22:F22"/>
    <mergeCell ref="G22:I22"/>
    <mergeCell ref="J22:L22"/>
    <mergeCell ref="M22:P22"/>
    <mergeCell ref="C20:F20"/>
    <mergeCell ref="G20:I21"/>
    <mergeCell ref="J20:J21"/>
    <mergeCell ref="K20:K21"/>
    <mergeCell ref="L20:M21"/>
    <mergeCell ref="B25:D25"/>
    <mergeCell ref="E25:I25"/>
    <mergeCell ref="J25:K25"/>
    <mergeCell ref="L25:P25"/>
    <mergeCell ref="B23:P23"/>
    <mergeCell ref="B30:P30"/>
    <mergeCell ref="R30:X30"/>
    <mergeCell ref="B3:P3"/>
    <mergeCell ref="B26:P26"/>
    <mergeCell ref="B27:P27"/>
    <mergeCell ref="B29:J29"/>
    <mergeCell ref="K29:L29"/>
    <mergeCell ref="M29:P29"/>
    <mergeCell ref="K28:L28"/>
    <mergeCell ref="M28:P28"/>
    <mergeCell ref="B4:P4"/>
    <mergeCell ref="B5:D5"/>
    <mergeCell ref="B24:D24"/>
    <mergeCell ref="E24:I24"/>
    <mergeCell ref="J24:K24"/>
    <mergeCell ref="L24:P24"/>
  </mergeCells>
  <phoneticPr fontId="14" type="noConversion"/>
  <dataValidations count="4">
    <dataValidation allowBlank="1" showInputMessage="1" showErrorMessage="1" prompt="구매방식(입찰) 신청시, 미기재" sqref="S7:Y7"/>
    <dataValidation allowBlank="1" showInputMessage="1" showErrorMessage="1" prompt="모델명이 있는 비소모품만 기재" sqref="J22 G20"/>
    <dataValidation allowBlank="1" showInputMessage="1" showErrorMessage="1" prompt="비소모품만 기재" sqref="G18:P18"/>
    <dataValidation allowBlank="1" showInputMessage="1" showErrorMessage="1" prompt="외자인 경우만 기재" sqref="AB7"/>
  </dataValidations>
  <hyperlinks>
    <hyperlink ref="N16:P16" r:id="rId1" display="목록정보시스템 바로가기"/>
    <hyperlink ref="AH5" r:id="rId2"/>
    <hyperlink ref="AH6" r:id="rId3"/>
  </hyperlinks>
  <printOptions horizontalCentered="1"/>
  <pageMargins left="0.25" right="0.25" top="0.75" bottom="0.75" header="0.3" footer="0.3"/>
  <pageSetup paperSize="9" scale="26" fitToHeight="0" orientation="portrait" cellComments="atEnd" r:id="rId4"/>
  <drawing r:id="rId5"/>
  <legacyDrawing r:id="rId6"/>
  <mc:AlternateContent xmlns:mc="http://schemas.openxmlformats.org/markup-compatibility/2006">
    <mc:Choice Requires="x14">
      <controls>
        <mc:AlternateContent xmlns:mc="http://schemas.openxmlformats.org/markup-compatibility/2006">
          <mc:Choice Requires="x14">
            <control shapeId="869411" r:id="rId7" name="Check Box 35">
              <controlPr locked="0" defaultSize="0" autoFill="0" autoLine="0" autoPict="0" altText="300만원 이상 2,000만원 미만 중앙구매">
                <anchor moveWithCells="1" sizeWithCells="1">
                  <from>
                    <xdr:col>4</xdr:col>
                    <xdr:colOff>200025</xdr:colOff>
                    <xdr:row>8</xdr:row>
                    <xdr:rowOff>66675</xdr:rowOff>
                  </from>
                  <to>
                    <xdr:col>12</xdr:col>
                    <xdr:colOff>142875</xdr:colOff>
                    <xdr:row>8</xdr:row>
                    <xdr:rowOff>247650</xdr:rowOff>
                  </to>
                </anchor>
              </controlPr>
            </control>
          </mc:Choice>
        </mc:AlternateContent>
        <mc:AlternateContent xmlns:mc="http://schemas.openxmlformats.org/markup-compatibility/2006">
          <mc:Choice Requires="x14">
            <control shapeId="869412" r:id="rId8" name="Check Box 36">
              <controlPr locked="0" defaultSize="0" autoFill="0" autoLine="0" autoPict="0" altText="2,000만원 이상 공개입찰산단구매">
                <anchor moveWithCells="1" sizeWithCells="1">
                  <from>
                    <xdr:col>4</xdr:col>
                    <xdr:colOff>200025</xdr:colOff>
                    <xdr:row>9</xdr:row>
                    <xdr:rowOff>57150</xdr:rowOff>
                  </from>
                  <to>
                    <xdr:col>10</xdr:col>
                    <xdr:colOff>0</xdr:colOff>
                    <xdr:row>9</xdr:row>
                    <xdr:rowOff>228600</xdr:rowOff>
                  </to>
                </anchor>
              </controlPr>
            </control>
          </mc:Choice>
        </mc:AlternateContent>
        <mc:AlternateContent xmlns:mc="http://schemas.openxmlformats.org/markup-compatibility/2006">
          <mc:Choice Requires="x14">
            <control shapeId="869413" r:id="rId9" name="Check Box 37">
              <controlPr locked="0" defaultSize="0" autoFill="0" autoLine="0" autoPict="0" altText="2,000만원 이상 수의계약(증빙-객관적 증빙&lt;독점계약서, 특허증 등&gt; 및 수의계약 사유서)">
                <anchor moveWithCells="1" sizeWithCells="1">
                  <from>
                    <xdr:col>4</xdr:col>
                    <xdr:colOff>200025</xdr:colOff>
                    <xdr:row>10</xdr:row>
                    <xdr:rowOff>47625</xdr:rowOff>
                  </from>
                  <to>
                    <xdr:col>11</xdr:col>
                    <xdr:colOff>457200</xdr:colOff>
                    <xdr:row>10</xdr:row>
                    <xdr:rowOff>228600</xdr:rowOff>
                  </to>
                </anchor>
              </controlPr>
            </control>
          </mc:Choice>
        </mc:AlternateContent>
        <mc:AlternateContent xmlns:mc="http://schemas.openxmlformats.org/markup-compatibility/2006">
          <mc:Choice Requires="x14">
            <control shapeId="869414" r:id="rId10" name="Check Box 38">
              <controlPr locked="0" defaultSize="0" autoFill="0" autoLine="0" autoPict="0" altText="내자">
                <anchor moveWithCells="1" sizeWithCells="1">
                  <from>
                    <xdr:col>4</xdr:col>
                    <xdr:colOff>200025</xdr:colOff>
                    <xdr:row>11</xdr:row>
                    <xdr:rowOff>95250</xdr:rowOff>
                  </from>
                  <to>
                    <xdr:col>6</xdr:col>
                    <xdr:colOff>0</xdr:colOff>
                    <xdr:row>11</xdr:row>
                    <xdr:rowOff>209550</xdr:rowOff>
                  </to>
                </anchor>
              </controlPr>
            </control>
          </mc:Choice>
        </mc:AlternateContent>
        <mc:AlternateContent xmlns:mc="http://schemas.openxmlformats.org/markup-compatibility/2006">
          <mc:Choice Requires="x14">
            <control shapeId="869415" r:id="rId11" name="Check Box 39">
              <controlPr locked="0" defaultSize="0" autoFill="0" autoLine="0" autoPict="0" altText="외자">
                <anchor moveWithCells="1" sizeWithCells="1">
                  <from>
                    <xdr:col>6</xdr:col>
                    <xdr:colOff>600075</xdr:colOff>
                    <xdr:row>11</xdr:row>
                    <xdr:rowOff>76200</xdr:rowOff>
                  </from>
                  <to>
                    <xdr:col>8</xdr:col>
                    <xdr:colOff>571500</xdr:colOff>
                    <xdr:row>11</xdr:row>
                    <xdr:rowOff>257175</xdr:rowOff>
                  </to>
                </anchor>
              </controlPr>
            </control>
          </mc:Choice>
        </mc:AlternateContent>
        <mc:AlternateContent xmlns:mc="http://schemas.openxmlformats.org/markup-compatibility/2006">
          <mc:Choice Requires="x14">
            <control shapeId="869416" r:id="rId12" name="Check Box 40">
              <controlPr locked="0" defaultSize="0" autoFill="0" autoLine="0" autoPict="0" altText="소모품">
                <anchor moveWithCells="1" sizeWithCells="1">
                  <from>
                    <xdr:col>11</xdr:col>
                    <xdr:colOff>57150</xdr:colOff>
                    <xdr:row>11</xdr:row>
                    <xdr:rowOff>190500</xdr:rowOff>
                  </from>
                  <to>
                    <xdr:col>12</xdr:col>
                    <xdr:colOff>200025</xdr:colOff>
                    <xdr:row>11</xdr:row>
                    <xdr:rowOff>390525</xdr:rowOff>
                  </to>
                </anchor>
              </controlPr>
            </control>
          </mc:Choice>
        </mc:AlternateContent>
        <mc:AlternateContent xmlns:mc="http://schemas.openxmlformats.org/markup-compatibility/2006">
          <mc:Choice Requires="x14">
            <control shapeId="869417" r:id="rId13" name="Check Box 41">
              <controlPr locked="0" defaultSize="0" autoFill="0" autoLine="0" autoPict="0" altText="비소모품">
                <anchor moveWithCells="1" sizeWithCells="1">
                  <from>
                    <xdr:col>12</xdr:col>
                    <xdr:colOff>266700</xdr:colOff>
                    <xdr:row>11</xdr:row>
                    <xdr:rowOff>190500</xdr:rowOff>
                  </from>
                  <to>
                    <xdr:col>13</xdr:col>
                    <xdr:colOff>409575</xdr:colOff>
                    <xdr:row>11</xdr:row>
                    <xdr:rowOff>409575</xdr:rowOff>
                  </to>
                </anchor>
              </controlPr>
            </control>
          </mc:Choice>
        </mc:AlternateContent>
        <mc:AlternateContent xmlns:mc="http://schemas.openxmlformats.org/markup-compatibility/2006">
          <mc:Choice Requires="x14">
            <control shapeId="869418" r:id="rId14" name="Check Box 42">
              <controlPr locked="0" defaultSize="0" autoFill="0" autoLine="0" autoPict="0" altText="신규">
                <anchor moveWithCells="1" sizeWithCells="1">
                  <from>
                    <xdr:col>4</xdr:col>
                    <xdr:colOff>200025</xdr:colOff>
                    <xdr:row>12</xdr:row>
                    <xdr:rowOff>47625</xdr:rowOff>
                  </from>
                  <to>
                    <xdr:col>6</xdr:col>
                    <xdr:colOff>9525</xdr:colOff>
                    <xdr:row>12</xdr:row>
                    <xdr:rowOff>219075</xdr:rowOff>
                  </to>
                </anchor>
              </controlPr>
            </control>
          </mc:Choice>
        </mc:AlternateContent>
        <mc:AlternateContent xmlns:mc="http://schemas.openxmlformats.org/markup-compatibility/2006">
          <mc:Choice Requires="x14">
            <control shapeId="869419" r:id="rId15" name="Check Box 43">
              <controlPr locked="0" defaultSize="0" autoFill="0" autoLine="0" autoPict="0" altText="업그레이드">
                <anchor moveWithCells="1" sizeWithCells="1">
                  <from>
                    <xdr:col>6</xdr:col>
                    <xdr:colOff>600075</xdr:colOff>
                    <xdr:row>12</xdr:row>
                    <xdr:rowOff>28575</xdr:rowOff>
                  </from>
                  <to>
                    <xdr:col>8</xdr:col>
                    <xdr:colOff>85725</xdr:colOff>
                    <xdr:row>12</xdr:row>
                    <xdr:rowOff>238125</xdr:rowOff>
                  </to>
                </anchor>
              </controlPr>
            </control>
          </mc:Choice>
        </mc:AlternateContent>
        <mc:AlternateContent xmlns:mc="http://schemas.openxmlformats.org/markup-compatibility/2006">
          <mc:Choice Requires="x14">
            <control shapeId="869420" r:id="rId16" name="Check Box 44">
              <controlPr locked="0" defaultSize="0" autoFill="0" autoLine="0" autoPict="0" altText="수리">
                <anchor moveWithCells="1" sizeWithCells="1">
                  <from>
                    <xdr:col>8</xdr:col>
                    <xdr:colOff>609600</xdr:colOff>
                    <xdr:row>12</xdr:row>
                    <xdr:rowOff>9525</xdr:rowOff>
                  </from>
                  <to>
                    <xdr:col>10</xdr:col>
                    <xdr:colOff>0</xdr:colOff>
                    <xdr:row>12</xdr:row>
                    <xdr:rowOff>257175</xdr:rowOff>
                  </to>
                </anchor>
              </controlPr>
            </control>
          </mc:Choice>
        </mc:AlternateContent>
        <mc:AlternateContent xmlns:mc="http://schemas.openxmlformats.org/markup-compatibility/2006">
          <mc:Choice Requires="x14">
            <control shapeId="869421" r:id="rId17" name="Check Box 45">
              <controlPr locked="0" defaultSize="0" autoFill="0" autoLine="0" autoPict="0" altText="유지보수">
                <anchor moveWithCells="1" sizeWithCells="1">
                  <from>
                    <xdr:col>11</xdr:col>
                    <xdr:colOff>57150</xdr:colOff>
                    <xdr:row>12</xdr:row>
                    <xdr:rowOff>28575</xdr:rowOff>
                  </from>
                  <to>
                    <xdr:col>12</xdr:col>
                    <xdr:colOff>200025</xdr:colOff>
                    <xdr:row>12</xdr:row>
                    <xdr:rowOff>238125</xdr:rowOff>
                  </to>
                </anchor>
              </controlPr>
            </control>
          </mc:Choice>
        </mc:AlternateContent>
        <mc:AlternateContent xmlns:mc="http://schemas.openxmlformats.org/markup-compatibility/2006">
          <mc:Choice Requires="x14">
            <control shapeId="869422" r:id="rId18" name="Check Box 46">
              <controlPr locked="0" defaultSize="0" autoFill="0" autoLine="0" autoPict="0" altText="기타">
                <anchor moveWithCells="1" sizeWithCells="1">
                  <from>
                    <xdr:col>13</xdr:col>
                    <xdr:colOff>295275</xdr:colOff>
                    <xdr:row>12</xdr:row>
                    <xdr:rowOff>9525</xdr:rowOff>
                  </from>
                  <to>
                    <xdr:col>14</xdr:col>
                    <xdr:colOff>438150</xdr:colOff>
                    <xdr:row>12</xdr:row>
                    <xdr:rowOff>266700</xdr:rowOff>
                  </to>
                </anchor>
              </controlPr>
            </control>
          </mc:Choice>
        </mc:AlternateContent>
        <mc:AlternateContent xmlns:mc="http://schemas.openxmlformats.org/markup-compatibility/2006">
          <mc:Choice Requires="x14">
            <control shapeId="869423" r:id="rId19" name="Check Box 47">
              <controlPr locked="0" defaultSize="0" autoFill="0" autoLine="0" autoPict="0" altText="등재">
                <anchor moveWithCells="1" sizeWithCells="1">
                  <from>
                    <xdr:col>4</xdr:col>
                    <xdr:colOff>200025</xdr:colOff>
                    <xdr:row>13</xdr:row>
                    <xdr:rowOff>19050</xdr:rowOff>
                  </from>
                  <to>
                    <xdr:col>6</xdr:col>
                    <xdr:colOff>19050</xdr:colOff>
                    <xdr:row>13</xdr:row>
                    <xdr:rowOff>257175</xdr:rowOff>
                  </to>
                </anchor>
              </controlPr>
            </control>
          </mc:Choice>
        </mc:AlternateContent>
        <mc:AlternateContent xmlns:mc="http://schemas.openxmlformats.org/markup-compatibility/2006">
          <mc:Choice Requires="x14">
            <control shapeId="869424" r:id="rId20" name="Check Box 48">
              <controlPr locked="0" defaultSize="0" autoFill="0" autoLine="0" autoPict="0" altText="비등재">
                <anchor moveWithCells="1" sizeWithCells="1">
                  <from>
                    <xdr:col>6</xdr:col>
                    <xdr:colOff>600075</xdr:colOff>
                    <xdr:row>13</xdr:row>
                    <xdr:rowOff>19050</xdr:rowOff>
                  </from>
                  <to>
                    <xdr:col>8</xdr:col>
                    <xdr:colOff>85725</xdr:colOff>
                    <xdr:row>13</xdr:row>
                    <xdr:rowOff>257175</xdr:rowOff>
                  </to>
                </anchor>
              </controlPr>
            </control>
          </mc:Choice>
        </mc:AlternateContent>
        <mc:AlternateContent xmlns:mc="http://schemas.openxmlformats.org/markup-compatibility/2006">
          <mc:Choice Requires="x14">
            <control shapeId="869425" r:id="rId21" name="Check Box 49">
              <controlPr locked="0" defaultSize="0" autoFill="0" autoLine="0" autoPict="0" altText="비소모품">
                <anchor moveWithCells="1" sizeWithCells="1">
                  <from>
                    <xdr:col>13</xdr:col>
                    <xdr:colOff>466725</xdr:colOff>
                    <xdr:row>11</xdr:row>
                    <xdr:rowOff>190500</xdr:rowOff>
                  </from>
                  <to>
                    <xdr:col>15</xdr:col>
                    <xdr:colOff>333375</xdr:colOff>
                    <xdr:row>11</xdr:row>
                    <xdr:rowOff>400050</xdr:rowOff>
                  </to>
                </anchor>
              </controlPr>
            </control>
          </mc:Choice>
        </mc:AlternateContent>
        <mc:AlternateContent xmlns:mc="http://schemas.openxmlformats.org/markup-compatibility/2006">
          <mc:Choice Requires="x14">
            <control shapeId="869426" r:id="rId22" name="Check Box 50">
              <controlPr locked="0" defaultSize="0" autoFill="0" autoLine="0" autoPict="0" altText="외자">
                <anchor moveWithCells="1" sizeWithCells="1">
                  <from>
                    <xdr:col>4</xdr:col>
                    <xdr:colOff>200025</xdr:colOff>
                    <xdr:row>11</xdr:row>
                    <xdr:rowOff>295275</xdr:rowOff>
                  </from>
                  <to>
                    <xdr:col>6</xdr:col>
                    <xdr:colOff>590550</xdr:colOff>
                    <xdr:row>11</xdr:row>
                    <xdr:rowOff>495300</xdr:rowOff>
                  </to>
                </anchor>
              </controlPr>
            </control>
          </mc:Choice>
        </mc:AlternateContent>
        <mc:AlternateContent xmlns:mc="http://schemas.openxmlformats.org/markup-compatibility/2006">
          <mc:Choice Requires="x14">
            <control shapeId="869427" r:id="rId23" name="Check Box 51">
              <controlPr locked="0" defaultSize="0" autoFill="0" autoLine="0" autoPict="0" altText="외자">
                <anchor moveWithCells="1" sizeWithCells="1">
                  <from>
                    <xdr:col>6</xdr:col>
                    <xdr:colOff>600075</xdr:colOff>
                    <xdr:row>11</xdr:row>
                    <xdr:rowOff>295275</xdr:rowOff>
                  </from>
                  <to>
                    <xdr:col>8</xdr:col>
                    <xdr:colOff>714375</xdr:colOff>
                    <xdr:row>11</xdr:row>
                    <xdr:rowOff>504825</xdr:rowOff>
                  </to>
                </anchor>
              </controlPr>
            </control>
          </mc:Choice>
        </mc:AlternateContent>
        <mc:AlternateContent xmlns:mc="http://schemas.openxmlformats.org/markup-compatibility/2006">
          <mc:Choice Requires="x14">
            <control shapeId="869428" r:id="rId24" name="Button 52">
              <controlPr defaultSize="0" print="0" autoFill="0" autoPict="0" macro="[6]!물품구매요청서">
                <anchor moveWithCells="1" sizeWithCells="1">
                  <from>
                    <xdr:col>6</xdr:col>
                    <xdr:colOff>276225</xdr:colOff>
                    <xdr:row>31</xdr:row>
                    <xdr:rowOff>28575</xdr:rowOff>
                  </from>
                  <to>
                    <xdr:col>10</xdr:col>
                    <xdr:colOff>276225</xdr:colOff>
                    <xdr:row>32</xdr:row>
                    <xdr:rowOff>180975</xdr:rowOff>
                  </to>
                </anchor>
              </controlPr>
            </control>
          </mc:Choice>
        </mc:AlternateContent>
        <mc:AlternateContent xmlns:mc="http://schemas.openxmlformats.org/markup-compatibility/2006">
          <mc:Choice Requires="x14">
            <control shapeId="869429" r:id="rId25" name="Button 53">
              <controlPr defaultSize="0" print="0" autoFill="0" autoPict="0" macro="[6]!구매규격서">
                <anchor moveWithCells="1" sizeWithCells="1">
                  <from>
                    <xdr:col>29</xdr:col>
                    <xdr:colOff>971550</xdr:colOff>
                    <xdr:row>31</xdr:row>
                    <xdr:rowOff>0</xdr:rowOff>
                  </from>
                  <to>
                    <xdr:col>30</xdr:col>
                    <xdr:colOff>933450</xdr:colOff>
                    <xdr:row>32</xdr:row>
                    <xdr:rowOff>152400</xdr:rowOff>
                  </to>
                </anchor>
              </controlPr>
            </control>
          </mc:Choice>
        </mc:AlternateContent>
        <mc:AlternateContent xmlns:mc="http://schemas.openxmlformats.org/markup-compatibility/2006">
          <mc:Choice Requires="x14">
            <control shapeId="869430" r:id="rId26" name="Button 54">
              <controlPr defaultSize="0" print="0" autoFill="0" autoPict="0" macro="[6]!용도설명서">
                <anchor moveWithCells="1" sizeWithCells="1">
                  <from>
                    <xdr:col>19</xdr:col>
                    <xdr:colOff>781050</xdr:colOff>
                    <xdr:row>31</xdr:row>
                    <xdr:rowOff>19050</xdr:rowOff>
                  </from>
                  <to>
                    <xdr:col>20</xdr:col>
                    <xdr:colOff>1009650</xdr:colOff>
                    <xdr:row>32</xdr:row>
                    <xdr:rowOff>171450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T52"/>
  <sheetViews>
    <sheetView showGridLines="0" zoomScale="90" zoomScaleNormal="90" workbookViewId="0">
      <selection activeCell="B5" sqref="B5"/>
    </sheetView>
  </sheetViews>
  <sheetFormatPr defaultRowHeight="16.5"/>
  <cols>
    <col min="1" max="1" width="1.109375" style="508" customWidth="1"/>
    <col min="2" max="2" width="14" style="532" customWidth="1"/>
    <col min="3" max="6" width="8" style="532" customWidth="1"/>
    <col min="7" max="7" width="14" style="532" customWidth="1"/>
    <col min="8" max="10" width="8" style="532" customWidth="1"/>
    <col min="11" max="11" width="8.88671875" style="508"/>
    <col min="12" max="12" width="16.5546875" style="508" bestFit="1" customWidth="1"/>
    <col min="13" max="20" width="8" style="508" customWidth="1"/>
    <col min="21" max="16384" width="8.88671875" style="485"/>
  </cols>
  <sheetData>
    <row r="1" spans="1:20" ht="27" customHeight="1">
      <c r="A1" s="486"/>
      <c r="B1" s="536"/>
      <c r="C1" s="536"/>
      <c r="D1" s="2982"/>
      <c r="E1" s="2982"/>
      <c r="F1" s="2982"/>
      <c r="G1" s="2982"/>
      <c r="H1" s="536"/>
      <c r="I1" s="536"/>
      <c r="J1" s="536"/>
      <c r="K1" s="537"/>
      <c r="L1" s="536"/>
      <c r="M1" s="536"/>
      <c r="N1" s="536"/>
      <c r="O1" s="536"/>
      <c r="P1" s="536"/>
      <c r="Q1" s="536"/>
      <c r="R1" s="536"/>
      <c r="S1" s="536"/>
      <c r="T1" s="536"/>
    </row>
    <row r="2" spans="1:20" s="52" customFormat="1" ht="16.5" customHeight="1">
      <c r="A2" s="745"/>
      <c r="B2" s="756" t="s">
        <v>2122</v>
      </c>
      <c r="C2" s="757"/>
      <c r="D2" s="758"/>
      <c r="E2" s="758"/>
      <c r="F2" s="758"/>
      <c r="G2" s="758"/>
      <c r="H2" s="757"/>
      <c r="I2" s="757"/>
      <c r="J2" s="757"/>
      <c r="K2" s="759"/>
      <c r="L2" s="756" t="s">
        <v>2123</v>
      </c>
      <c r="M2" s="757"/>
      <c r="N2" s="757"/>
      <c r="O2" s="757"/>
      <c r="P2" s="757"/>
      <c r="Q2" s="757"/>
      <c r="R2" s="757"/>
      <c r="S2" s="757"/>
      <c r="T2" s="757"/>
    </row>
    <row r="3" spans="1:20" ht="35.25" customHeight="1">
      <c r="A3" s="486"/>
      <c r="B3" s="2983" t="s">
        <v>1630</v>
      </c>
      <c r="C3" s="2983"/>
      <c r="D3" s="2983"/>
      <c r="E3" s="2983"/>
      <c r="F3" s="2983"/>
      <c r="G3" s="2983"/>
      <c r="H3" s="2983"/>
      <c r="I3" s="2983"/>
      <c r="J3" s="2983"/>
      <c r="L3" s="2983" t="s">
        <v>1631</v>
      </c>
      <c r="M3" s="2983"/>
      <c r="N3" s="2983"/>
      <c r="O3" s="2983"/>
      <c r="P3" s="2983"/>
      <c r="Q3" s="2983"/>
      <c r="R3" s="2983"/>
      <c r="S3" s="2983"/>
      <c r="T3" s="2983"/>
    </row>
    <row r="4" spans="1:20" ht="12.75" customHeight="1">
      <c r="B4" s="2984"/>
      <c r="C4" s="2984"/>
      <c r="D4" s="2984"/>
      <c r="E4" s="2984"/>
      <c r="F4" s="2984"/>
      <c r="G4" s="2984"/>
      <c r="H4" s="2984"/>
      <c r="I4" s="2984"/>
      <c r="J4" s="2984"/>
      <c r="L4" s="538"/>
      <c r="M4" s="2985"/>
      <c r="N4" s="2985"/>
      <c r="O4" s="2985"/>
      <c r="P4" s="2985"/>
      <c r="Q4" s="2985"/>
      <c r="R4" s="2985"/>
      <c r="S4" s="2985"/>
      <c r="T4" s="2985"/>
    </row>
    <row r="5" spans="1:20" ht="26.25" customHeight="1">
      <c r="B5" s="539" t="s">
        <v>1632</v>
      </c>
      <c r="C5" s="2980"/>
      <c r="D5" s="2980"/>
      <c r="E5" s="2980"/>
      <c r="F5" s="2980"/>
      <c r="G5" s="2980"/>
      <c r="H5" s="2980"/>
      <c r="I5" s="2980"/>
      <c r="J5" s="2980"/>
      <c r="L5" s="539" t="s">
        <v>1633</v>
      </c>
      <c r="M5" s="1959"/>
      <c r="N5" s="1959"/>
      <c r="O5" s="1959"/>
      <c r="P5" s="1959"/>
      <c r="Q5" s="1959"/>
      <c r="R5" s="1959"/>
      <c r="S5" s="1959"/>
      <c r="T5" s="1959"/>
    </row>
    <row r="6" spans="1:20" ht="26.25" customHeight="1">
      <c r="B6" s="539" t="s">
        <v>1634</v>
      </c>
      <c r="C6" s="2980"/>
      <c r="D6" s="2980"/>
      <c r="E6" s="2980"/>
      <c r="F6" s="2980"/>
      <c r="G6" s="2980"/>
      <c r="H6" s="2980"/>
      <c r="I6" s="2980"/>
      <c r="J6" s="2980"/>
      <c r="K6" s="515"/>
      <c r="L6" s="539" t="s">
        <v>1585</v>
      </c>
      <c r="M6" s="1959"/>
      <c r="N6" s="1959"/>
      <c r="O6" s="1959"/>
      <c r="P6" s="1959"/>
      <c r="Q6" s="1959"/>
      <c r="R6" s="1959"/>
      <c r="S6" s="1959"/>
      <c r="T6" s="1959"/>
    </row>
    <row r="7" spans="1:20" ht="26.25" customHeight="1">
      <c r="A7" s="515"/>
      <c r="B7" s="2981" t="s">
        <v>1635</v>
      </c>
      <c r="C7" s="2981"/>
      <c r="D7" s="2981"/>
      <c r="E7" s="2981"/>
      <c r="F7" s="2981"/>
      <c r="G7" s="2981"/>
      <c r="H7" s="2981"/>
      <c r="I7" s="2981"/>
      <c r="J7" s="2981"/>
      <c r="K7" s="515"/>
      <c r="L7" s="539" t="s">
        <v>1636</v>
      </c>
      <c r="M7" s="1959"/>
      <c r="N7" s="1959"/>
      <c r="O7" s="1959"/>
      <c r="P7" s="1959"/>
      <c r="Q7" s="1959"/>
      <c r="R7" s="1959"/>
      <c r="S7" s="1959"/>
      <c r="T7" s="1959"/>
    </row>
    <row r="8" spans="1:20" ht="26.25" customHeight="1">
      <c r="A8" s="515"/>
      <c r="B8" s="540" t="s">
        <v>1637</v>
      </c>
      <c r="C8" s="2971"/>
      <c r="D8" s="2971"/>
      <c r="E8" s="2971"/>
      <c r="F8" s="2971"/>
      <c r="G8" s="541" t="s">
        <v>1638</v>
      </c>
      <c r="H8" s="2971"/>
      <c r="I8" s="2971"/>
      <c r="J8" s="2971"/>
      <c r="K8" s="515"/>
      <c r="L8" s="2981" t="s">
        <v>1639</v>
      </c>
      <c r="M8" s="2981"/>
      <c r="N8" s="2981"/>
      <c r="O8" s="2981"/>
      <c r="P8" s="2981"/>
      <c r="Q8" s="2981"/>
      <c r="R8" s="2981"/>
      <c r="S8" s="2981"/>
      <c r="T8" s="2981"/>
    </row>
    <row r="9" spans="1:20" ht="26.25" customHeight="1">
      <c r="A9" s="515"/>
      <c r="B9" s="540" t="s">
        <v>1640</v>
      </c>
      <c r="C9" s="2971"/>
      <c r="D9" s="2971"/>
      <c r="E9" s="2971"/>
      <c r="F9" s="2971"/>
      <c r="G9" s="541" t="s">
        <v>1641</v>
      </c>
      <c r="H9" s="2971"/>
      <c r="I9" s="2971"/>
      <c r="J9" s="2971"/>
      <c r="K9" s="521"/>
      <c r="L9" s="540" t="s">
        <v>1642</v>
      </c>
      <c r="M9" s="2971"/>
      <c r="N9" s="2971"/>
      <c r="O9" s="2971"/>
      <c r="P9" s="2971"/>
      <c r="Q9" s="540" t="s">
        <v>1643</v>
      </c>
      <c r="R9" s="2971"/>
      <c r="S9" s="2971"/>
      <c r="T9" s="2971"/>
    </row>
    <row r="10" spans="1:20" ht="26.25" customHeight="1">
      <c r="A10" s="521"/>
      <c r="B10" s="540" t="s">
        <v>1644</v>
      </c>
      <c r="C10" s="2971"/>
      <c r="D10" s="2971"/>
      <c r="E10" s="2971"/>
      <c r="F10" s="2971"/>
      <c r="G10" s="2971"/>
      <c r="H10" s="2971"/>
      <c r="I10" s="2971"/>
      <c r="J10" s="2971"/>
      <c r="K10" s="522"/>
      <c r="L10" s="540" t="s">
        <v>1645</v>
      </c>
      <c r="M10" s="2971"/>
      <c r="N10" s="2971"/>
      <c r="O10" s="2971"/>
      <c r="P10" s="2971"/>
      <c r="Q10" s="2971"/>
      <c r="R10" s="2971"/>
      <c r="S10" s="2971"/>
      <c r="T10" s="2971"/>
    </row>
    <row r="11" spans="1:20" ht="26.25" customHeight="1">
      <c r="A11" s="522"/>
      <c r="B11" s="2979" t="s">
        <v>1646</v>
      </c>
      <c r="C11" s="2979"/>
      <c r="D11" s="2979"/>
      <c r="E11" s="2979"/>
      <c r="F11" s="2979"/>
      <c r="G11" s="2979"/>
      <c r="H11" s="2979"/>
      <c r="I11" s="2979"/>
      <c r="J11" s="2979"/>
      <c r="K11" s="522"/>
      <c r="L11" s="540" t="s">
        <v>1647</v>
      </c>
      <c r="M11" s="2971"/>
      <c r="N11" s="2971"/>
      <c r="O11" s="2971"/>
      <c r="P11" s="2971"/>
      <c r="Q11" s="540" t="s">
        <v>1648</v>
      </c>
      <c r="R11" s="2971"/>
      <c r="S11" s="2971"/>
      <c r="T11" s="2971"/>
    </row>
    <row r="12" spans="1:20" ht="26.25" customHeight="1">
      <c r="A12" s="522"/>
      <c r="B12" s="2970"/>
      <c r="C12" s="2970"/>
      <c r="D12" s="2970"/>
      <c r="E12" s="2970"/>
      <c r="F12" s="2970"/>
      <c r="G12" s="2970"/>
      <c r="H12" s="2970"/>
      <c r="I12" s="2970"/>
      <c r="J12" s="2970"/>
      <c r="K12" s="522"/>
      <c r="L12" s="540" t="s">
        <v>1649</v>
      </c>
      <c r="M12" s="2971"/>
      <c r="N12" s="2971"/>
      <c r="O12" s="2971"/>
      <c r="P12" s="2971"/>
      <c r="Q12" s="2971"/>
      <c r="R12" s="2971"/>
      <c r="S12" s="2971"/>
      <c r="T12" s="2971"/>
    </row>
    <row r="13" spans="1:20" ht="26.25" customHeight="1">
      <c r="A13" s="522"/>
      <c r="B13" s="2971"/>
      <c r="C13" s="2971"/>
      <c r="D13" s="2971"/>
      <c r="E13" s="2971"/>
      <c r="F13" s="2971"/>
      <c r="G13" s="2971"/>
      <c r="H13" s="2971"/>
      <c r="I13" s="2971"/>
      <c r="J13" s="2971"/>
      <c r="K13" s="521"/>
      <c r="L13" s="540" t="s">
        <v>1650</v>
      </c>
      <c r="M13" s="2971"/>
      <c r="N13" s="2971"/>
      <c r="O13" s="2971"/>
      <c r="P13" s="2971"/>
      <c r="Q13" s="540" t="s">
        <v>1648</v>
      </c>
      <c r="R13" s="2971"/>
      <c r="S13" s="2971"/>
      <c r="T13" s="2971"/>
    </row>
    <row r="14" spans="1:20" ht="26.25" customHeight="1">
      <c r="A14" s="521"/>
      <c r="B14" s="2971"/>
      <c r="C14" s="2971"/>
      <c r="D14" s="2971"/>
      <c r="E14" s="2971"/>
      <c r="F14" s="2971"/>
      <c r="G14" s="2971"/>
      <c r="H14" s="2971"/>
      <c r="I14" s="2971"/>
      <c r="J14" s="2971"/>
      <c r="K14" s="521"/>
      <c r="L14" s="540" t="s">
        <v>1645</v>
      </c>
      <c r="M14" s="2971"/>
      <c r="N14" s="2971"/>
      <c r="O14" s="2971"/>
      <c r="P14" s="2971"/>
      <c r="Q14" s="2971"/>
      <c r="R14" s="2971"/>
      <c r="S14" s="2971"/>
      <c r="T14" s="2971"/>
    </row>
    <row r="15" spans="1:20" ht="26.25" customHeight="1">
      <c r="A15" s="521"/>
      <c r="B15" s="2971"/>
      <c r="C15" s="2971"/>
      <c r="D15" s="2971"/>
      <c r="E15" s="2971"/>
      <c r="F15" s="2971"/>
      <c r="G15" s="2971"/>
      <c r="H15" s="2971"/>
      <c r="I15" s="2971"/>
      <c r="J15" s="2971"/>
      <c r="K15" s="521"/>
      <c r="L15" s="2979" t="s">
        <v>1651</v>
      </c>
      <c r="M15" s="2979"/>
      <c r="N15" s="2979"/>
      <c r="O15" s="2979"/>
      <c r="P15" s="2979"/>
      <c r="Q15" s="2979"/>
      <c r="R15" s="2979"/>
      <c r="S15" s="2979"/>
      <c r="T15" s="2979"/>
    </row>
    <row r="16" spans="1:20" ht="26.25" customHeight="1">
      <c r="A16" s="521"/>
      <c r="B16" s="2971"/>
      <c r="C16" s="2971"/>
      <c r="D16" s="2971"/>
      <c r="E16" s="2971"/>
      <c r="F16" s="2971"/>
      <c r="G16" s="2971"/>
      <c r="H16" s="2971"/>
      <c r="I16" s="2971"/>
      <c r="J16" s="2971"/>
      <c r="K16" s="521"/>
      <c r="L16" s="542"/>
      <c r="M16" s="543"/>
      <c r="N16" s="543"/>
      <c r="O16" s="543"/>
      <c r="P16" s="543"/>
      <c r="Q16" s="543"/>
      <c r="R16" s="543"/>
      <c r="S16" s="543"/>
      <c r="T16" s="544"/>
    </row>
    <row r="17" spans="1:20" ht="26.25" customHeight="1">
      <c r="A17" s="521"/>
      <c r="B17" s="2969" t="s">
        <v>1652</v>
      </c>
      <c r="C17" s="2969"/>
      <c r="D17" s="2969"/>
      <c r="E17" s="2969"/>
      <c r="F17" s="2969"/>
      <c r="G17" s="2969"/>
      <c r="H17" s="2969"/>
      <c r="I17" s="2969"/>
      <c r="J17" s="2969"/>
      <c r="K17" s="521"/>
      <c r="L17" s="545"/>
      <c r="M17" s="546"/>
      <c r="N17" s="546"/>
      <c r="O17" s="546"/>
      <c r="P17" s="546"/>
      <c r="Q17" s="546"/>
      <c r="R17" s="546"/>
      <c r="S17" s="546"/>
      <c r="T17" s="547"/>
    </row>
    <row r="18" spans="1:20" ht="26.25" customHeight="1">
      <c r="A18" s="521"/>
      <c r="B18" s="2970"/>
      <c r="C18" s="2970"/>
      <c r="D18" s="2970"/>
      <c r="E18" s="2970"/>
      <c r="F18" s="2970"/>
      <c r="G18" s="2970"/>
      <c r="H18" s="2970"/>
      <c r="I18" s="2970"/>
      <c r="J18" s="2970"/>
      <c r="K18" s="525"/>
      <c r="L18" s="2969" t="s">
        <v>1653</v>
      </c>
      <c r="M18" s="2969"/>
      <c r="N18" s="2969"/>
      <c r="O18" s="2969"/>
      <c r="P18" s="2969"/>
      <c r="Q18" s="2969"/>
      <c r="R18" s="2969"/>
      <c r="S18" s="2969"/>
      <c r="T18" s="2969"/>
    </row>
    <row r="19" spans="1:20" ht="26.25" customHeight="1">
      <c r="A19" s="525"/>
      <c r="B19" s="2971"/>
      <c r="C19" s="2971"/>
      <c r="D19" s="2971"/>
      <c r="E19" s="2971"/>
      <c r="F19" s="2971"/>
      <c r="G19" s="2971"/>
      <c r="H19" s="2971"/>
      <c r="I19" s="2971"/>
      <c r="J19" s="2971"/>
      <c r="K19" s="522"/>
      <c r="L19" s="2972"/>
      <c r="M19" s="2973"/>
      <c r="N19" s="2973"/>
      <c r="O19" s="2973"/>
      <c r="P19" s="2973"/>
      <c r="Q19" s="2973"/>
      <c r="R19" s="2973"/>
      <c r="S19" s="2973"/>
      <c r="T19" s="2974"/>
    </row>
    <row r="20" spans="1:20" ht="26.25" customHeight="1">
      <c r="A20" s="522"/>
      <c r="B20" s="2971"/>
      <c r="C20" s="2971"/>
      <c r="D20" s="2971"/>
      <c r="E20" s="2971"/>
      <c r="F20" s="2971"/>
      <c r="G20" s="2971"/>
      <c r="H20" s="2971"/>
      <c r="I20" s="2971"/>
      <c r="J20" s="2971"/>
      <c r="K20" s="525"/>
      <c r="L20" s="2975"/>
      <c r="M20" s="2976"/>
      <c r="N20" s="2976"/>
      <c r="O20" s="2976"/>
      <c r="P20" s="2976"/>
      <c r="Q20" s="2976"/>
      <c r="R20" s="2976"/>
      <c r="S20" s="2976"/>
      <c r="T20" s="2977"/>
    </row>
    <row r="21" spans="1:20" ht="26.25" customHeight="1">
      <c r="A21" s="525"/>
      <c r="B21" s="2978" t="s">
        <v>1654</v>
      </c>
      <c r="C21" s="2978"/>
      <c r="D21" s="2978"/>
      <c r="E21" s="2978"/>
      <c r="F21" s="2978"/>
      <c r="G21" s="2978"/>
      <c r="H21" s="2978"/>
      <c r="I21" s="2978"/>
      <c r="J21" s="2978"/>
      <c r="K21" s="525"/>
      <c r="L21" s="2978" t="s">
        <v>1655</v>
      </c>
      <c r="M21" s="2978"/>
      <c r="N21" s="2978"/>
      <c r="O21" s="2978"/>
      <c r="P21" s="2978"/>
      <c r="Q21" s="2978"/>
      <c r="R21" s="2978"/>
      <c r="S21" s="2978"/>
      <c r="T21" s="2978"/>
    </row>
    <row r="22" spans="1:20" ht="26.25" customHeight="1">
      <c r="A22" s="525"/>
      <c r="B22" s="2968" t="s">
        <v>1656</v>
      </c>
      <c r="C22" s="2968"/>
      <c r="D22" s="2968"/>
      <c r="E22" s="2968" t="s">
        <v>1657</v>
      </c>
      <c r="F22" s="2968"/>
      <c r="G22" s="548" t="s">
        <v>1658</v>
      </c>
      <c r="H22" s="2968" t="s">
        <v>1659</v>
      </c>
      <c r="I22" s="2968"/>
      <c r="J22" s="2968"/>
      <c r="K22" s="525"/>
      <c r="L22" s="2968" t="s">
        <v>1660</v>
      </c>
      <c r="M22" s="2968"/>
      <c r="N22" s="2968"/>
      <c r="O22" s="2968" t="s">
        <v>1657</v>
      </c>
      <c r="P22" s="2968"/>
      <c r="Q22" s="548" t="s">
        <v>1658</v>
      </c>
      <c r="R22" s="2968" t="s">
        <v>1661</v>
      </c>
      <c r="S22" s="2968"/>
      <c r="T22" s="2968"/>
    </row>
    <row r="23" spans="1:20" ht="26.25" customHeight="1">
      <c r="A23" s="525"/>
      <c r="B23" s="2967"/>
      <c r="C23" s="2967"/>
      <c r="D23" s="2967"/>
      <c r="E23" s="2968"/>
      <c r="F23" s="2968"/>
      <c r="G23" s="549"/>
      <c r="H23" s="2967"/>
      <c r="I23" s="2967"/>
      <c r="J23" s="2967"/>
      <c r="K23" s="522"/>
      <c r="L23" s="2967"/>
      <c r="M23" s="2967"/>
      <c r="N23" s="2967"/>
      <c r="O23" s="2968"/>
      <c r="P23" s="2968"/>
      <c r="Q23" s="549"/>
      <c r="R23" s="2967"/>
      <c r="S23" s="2967"/>
      <c r="T23" s="2967"/>
    </row>
    <row r="24" spans="1:20" ht="26.25" customHeight="1">
      <c r="A24" s="522"/>
      <c r="B24" s="550"/>
      <c r="C24" s="517"/>
      <c r="D24" s="517"/>
      <c r="E24" s="517"/>
      <c r="F24" s="517"/>
      <c r="G24" s="517"/>
      <c r="H24" s="517"/>
      <c r="I24" s="517"/>
      <c r="J24" s="551"/>
      <c r="K24" s="525"/>
      <c r="L24" s="552"/>
      <c r="M24" s="553"/>
      <c r="N24" s="553"/>
      <c r="O24" s="553"/>
      <c r="P24" s="553"/>
      <c r="Q24" s="553"/>
      <c r="R24" s="553"/>
      <c r="S24" s="553"/>
      <c r="T24" s="554"/>
    </row>
    <row r="25" spans="1:20" ht="26.25" customHeight="1">
      <c r="A25" s="525"/>
      <c r="B25" s="2959" t="s">
        <v>1662</v>
      </c>
      <c r="C25" s="2960"/>
      <c r="D25" s="2960"/>
      <c r="E25" s="2960"/>
      <c r="F25" s="2960"/>
      <c r="G25" s="2960"/>
      <c r="H25" s="2960"/>
      <c r="I25" s="2960"/>
      <c r="J25" s="2961"/>
      <c r="K25" s="525"/>
      <c r="L25" s="2959" t="s">
        <v>1663</v>
      </c>
      <c r="M25" s="2960"/>
      <c r="N25" s="2960"/>
      <c r="O25" s="2960"/>
      <c r="P25" s="2960"/>
      <c r="Q25" s="2960"/>
      <c r="R25" s="2960"/>
      <c r="S25" s="2960"/>
      <c r="T25" s="2961"/>
    </row>
    <row r="26" spans="1:20" ht="26.25" customHeight="1">
      <c r="A26" s="525"/>
      <c r="B26" s="2962">
        <f ca="1">TODAY()</f>
        <v>45428</v>
      </c>
      <c r="C26" s="2963"/>
      <c r="D26" s="2963"/>
      <c r="E26" s="2963"/>
      <c r="F26" s="2963"/>
      <c r="G26" s="2963"/>
      <c r="H26" s="2963"/>
      <c r="I26" s="2963"/>
      <c r="J26" s="2964"/>
      <c r="K26" s="525"/>
      <c r="L26" s="2962">
        <f ca="1">TODAY()</f>
        <v>45428</v>
      </c>
      <c r="M26" s="2963"/>
      <c r="N26" s="2963"/>
      <c r="O26" s="2963"/>
      <c r="P26" s="2963"/>
      <c r="Q26" s="2963"/>
      <c r="R26" s="2963"/>
      <c r="S26" s="2963"/>
      <c r="T26" s="2964"/>
    </row>
    <row r="27" spans="1:20" ht="10.5" customHeight="1">
      <c r="A27" s="525"/>
      <c r="B27" s="555"/>
      <c r="C27" s="556"/>
      <c r="D27" s="556"/>
      <c r="E27" s="556"/>
      <c r="F27" s="556"/>
      <c r="G27" s="556"/>
      <c r="H27" s="556"/>
      <c r="I27" s="556"/>
      <c r="J27" s="557"/>
      <c r="K27" s="525"/>
      <c r="L27" s="555"/>
      <c r="M27" s="556"/>
      <c r="N27" s="556"/>
      <c r="O27" s="556"/>
      <c r="P27" s="556"/>
      <c r="Q27" s="556"/>
      <c r="R27" s="556"/>
      <c r="S27" s="556"/>
      <c r="T27" s="557"/>
    </row>
    <row r="28" spans="1:20" ht="17.25">
      <c r="A28" s="525"/>
      <c r="B28" s="550"/>
      <c r="C28" s="517"/>
      <c r="D28" s="517"/>
      <c r="E28" s="517"/>
      <c r="F28" s="517"/>
      <c r="G28" s="558" t="s">
        <v>1664</v>
      </c>
      <c r="H28" s="2965" t="s">
        <v>1473</v>
      </c>
      <c r="I28" s="2965"/>
      <c r="J28" s="2966"/>
      <c r="K28" s="525"/>
      <c r="L28" s="550"/>
      <c r="M28" s="517"/>
      <c r="N28" s="517"/>
      <c r="O28" s="517"/>
      <c r="P28" s="558" t="s">
        <v>1664</v>
      </c>
      <c r="Q28" s="522"/>
      <c r="R28" s="2965" t="s">
        <v>1665</v>
      </c>
      <c r="S28" s="2965"/>
      <c r="T28" s="2966"/>
    </row>
    <row r="29" spans="1:20" ht="17.25">
      <c r="A29" s="525"/>
      <c r="B29" s="559"/>
      <c r="C29" s="560"/>
      <c r="D29" s="560"/>
      <c r="E29" s="560"/>
      <c r="F29" s="560"/>
      <c r="G29" s="560" t="s">
        <v>1666</v>
      </c>
      <c r="H29" s="2957" t="s">
        <v>1473</v>
      </c>
      <c r="I29" s="2957"/>
      <c r="J29" s="2958"/>
      <c r="K29" s="525"/>
      <c r="L29" s="559"/>
      <c r="M29" s="560"/>
      <c r="N29" s="560"/>
      <c r="O29" s="560"/>
      <c r="P29" s="560" t="s">
        <v>1667</v>
      </c>
      <c r="Q29" s="522"/>
      <c r="R29" s="2957" t="s">
        <v>1473</v>
      </c>
      <c r="S29" s="2957"/>
      <c r="T29" s="2958"/>
    </row>
    <row r="30" spans="1:20" ht="17.25">
      <c r="A30" s="525"/>
      <c r="B30" s="2952" t="s">
        <v>1628</v>
      </c>
      <c r="C30" s="2953"/>
      <c r="D30" s="2953"/>
      <c r="E30" s="2953"/>
      <c r="F30" s="2953"/>
      <c r="G30" s="2953"/>
      <c r="H30" s="2953"/>
      <c r="I30" s="2953"/>
      <c r="J30" s="2954"/>
      <c r="K30" s="525"/>
      <c r="L30" s="2955" t="s">
        <v>1628</v>
      </c>
      <c r="M30" s="2801"/>
      <c r="N30" s="2801"/>
      <c r="O30" s="2801"/>
      <c r="P30" s="2801"/>
      <c r="Q30" s="2801"/>
      <c r="R30" s="2801"/>
      <c r="S30" s="2801"/>
      <c r="T30" s="2956"/>
    </row>
    <row r="31" spans="1:20" ht="17.25">
      <c r="A31" s="525"/>
      <c r="B31" s="760"/>
      <c r="C31" s="760"/>
      <c r="D31" s="760"/>
      <c r="E31" s="760"/>
      <c r="F31" s="760"/>
      <c r="G31" s="760"/>
      <c r="H31" s="760"/>
      <c r="I31" s="760"/>
      <c r="J31" s="760"/>
      <c r="K31" s="525"/>
      <c r="L31" s="760"/>
      <c r="M31" s="760"/>
      <c r="N31" s="760"/>
      <c r="O31" s="760"/>
      <c r="P31" s="760"/>
      <c r="Q31" s="760"/>
      <c r="R31" s="760"/>
      <c r="S31" s="760"/>
      <c r="T31" s="760"/>
    </row>
    <row r="32" spans="1:20" ht="28.5" customHeight="1">
      <c r="A32" s="535"/>
      <c r="B32" s="534"/>
      <c r="K32" s="535"/>
    </row>
    <row r="33" spans="1:11">
      <c r="A33" s="535"/>
      <c r="B33" s="534"/>
      <c r="K33" s="533"/>
    </row>
    <row r="34" spans="1:11">
      <c r="A34" s="533"/>
      <c r="B34" s="534"/>
    </row>
    <row r="35" spans="1:11">
      <c r="B35" s="534"/>
    </row>
    <row r="36" spans="1:11">
      <c r="B36" s="534"/>
    </row>
    <row r="37" spans="1:11">
      <c r="B37" s="534"/>
    </row>
    <row r="38" spans="1:11">
      <c r="B38" s="534"/>
    </row>
    <row r="39" spans="1:11">
      <c r="B39" s="534"/>
    </row>
    <row r="40" spans="1:11">
      <c r="B40" s="534"/>
    </row>
    <row r="41" spans="1:11">
      <c r="B41" s="534"/>
    </row>
    <row r="42" spans="1:11">
      <c r="B42" s="534"/>
    </row>
    <row r="43" spans="1:11">
      <c r="B43" s="534"/>
    </row>
    <row r="44" spans="1:11">
      <c r="B44" s="534"/>
    </row>
    <row r="45" spans="1:11">
      <c r="B45" s="534"/>
    </row>
    <row r="46" spans="1:11">
      <c r="B46" s="534"/>
    </row>
    <row r="47" spans="1:11">
      <c r="B47" s="534"/>
    </row>
    <row r="48" spans="1:11">
      <c r="B48" s="534"/>
    </row>
    <row r="49" spans="2:2">
      <c r="B49" s="534"/>
    </row>
    <row r="50" spans="2:2">
      <c r="B50" s="534"/>
    </row>
    <row r="51" spans="2:2">
      <c r="B51" s="534"/>
    </row>
    <row r="52" spans="2:2">
      <c r="B52" s="534"/>
    </row>
  </sheetData>
  <mergeCells count="57">
    <mergeCell ref="C5:J5"/>
    <mergeCell ref="M5:T5"/>
    <mergeCell ref="D1:G1"/>
    <mergeCell ref="B3:J3"/>
    <mergeCell ref="L3:T3"/>
    <mergeCell ref="B4:J4"/>
    <mergeCell ref="M4:T4"/>
    <mergeCell ref="C6:J6"/>
    <mergeCell ref="M6:T6"/>
    <mergeCell ref="B7:J7"/>
    <mergeCell ref="M7:T7"/>
    <mergeCell ref="C8:F8"/>
    <mergeCell ref="H8:J8"/>
    <mergeCell ref="L8:T8"/>
    <mergeCell ref="C9:F9"/>
    <mergeCell ref="H9:J9"/>
    <mergeCell ref="M9:P9"/>
    <mergeCell ref="R9:T9"/>
    <mergeCell ref="C10:J10"/>
    <mergeCell ref="M10:T10"/>
    <mergeCell ref="B11:J11"/>
    <mergeCell ref="M11:P11"/>
    <mergeCell ref="R11:T11"/>
    <mergeCell ref="B12:J16"/>
    <mergeCell ref="M12:T12"/>
    <mergeCell ref="M13:P13"/>
    <mergeCell ref="R13:T13"/>
    <mergeCell ref="M14:T14"/>
    <mergeCell ref="L15:T15"/>
    <mergeCell ref="B17:J17"/>
    <mergeCell ref="B18:J20"/>
    <mergeCell ref="L18:T18"/>
    <mergeCell ref="L19:T20"/>
    <mergeCell ref="B21:J21"/>
    <mergeCell ref="L21:T21"/>
    <mergeCell ref="R23:T23"/>
    <mergeCell ref="B22:D22"/>
    <mergeCell ref="E22:F22"/>
    <mergeCell ref="H22:J22"/>
    <mergeCell ref="L22:N22"/>
    <mergeCell ref="O22:P22"/>
    <mergeCell ref="R22:T22"/>
    <mergeCell ref="B23:D23"/>
    <mergeCell ref="E23:F23"/>
    <mergeCell ref="H23:J23"/>
    <mergeCell ref="L23:N23"/>
    <mergeCell ref="O23:P23"/>
    <mergeCell ref="B30:J30"/>
    <mergeCell ref="L30:T30"/>
    <mergeCell ref="H29:J29"/>
    <mergeCell ref="R29:T29"/>
    <mergeCell ref="B25:J25"/>
    <mergeCell ref="L25:T25"/>
    <mergeCell ref="B26:J26"/>
    <mergeCell ref="L26:T26"/>
    <mergeCell ref="H28:J28"/>
    <mergeCell ref="R28:T28"/>
  </mergeCells>
  <phoneticPr fontId="14" type="noConversion"/>
  <pageMargins left="0.25" right="0.25" top="0.75" bottom="0.75" header="0.3" footer="0.3"/>
  <pageSetup paperSize="9" fitToHeight="0" orientation="portrait" cellComments="atEnd" r:id="rId1"/>
  <drawing r:id="rId2"/>
  <legacyDrawing r:id="rId3"/>
  <mc:AlternateContent xmlns:mc="http://schemas.openxmlformats.org/markup-compatibility/2006">
    <mc:Choice Requires="x14">
      <controls>
        <mc:AlternateContent xmlns:mc="http://schemas.openxmlformats.org/markup-compatibility/2006">
          <mc:Choice Requires="x14">
            <control shapeId="870405" r:id="rId4" name="Button 5">
              <controlPr defaultSize="0" print="0" autoFill="0" autoPict="0" macro="[6]!수의계약사유서_내자">
                <anchor moveWithCells="1" sizeWithCells="1">
                  <from>
                    <xdr:col>3</xdr:col>
                    <xdr:colOff>123825</xdr:colOff>
                    <xdr:row>31</xdr:row>
                    <xdr:rowOff>0</xdr:rowOff>
                  </from>
                  <to>
                    <xdr:col>6</xdr:col>
                    <xdr:colOff>590550</xdr:colOff>
                    <xdr:row>31</xdr:row>
                    <xdr:rowOff>228600</xdr:rowOff>
                  </to>
                </anchor>
              </controlPr>
            </control>
          </mc:Choice>
        </mc:AlternateContent>
        <mc:AlternateContent xmlns:mc="http://schemas.openxmlformats.org/markup-compatibility/2006">
          <mc:Choice Requires="x14">
            <control shapeId="870406" r:id="rId5" name="Button 6">
              <controlPr defaultSize="0" print="0" autoFill="0" autoPict="0" macro="[6]!수의계약사유서_외자">
                <anchor moveWithCells="1" sizeWithCells="1">
                  <from>
                    <xdr:col>13</xdr:col>
                    <xdr:colOff>247650</xdr:colOff>
                    <xdr:row>31</xdr:row>
                    <xdr:rowOff>0</xdr:rowOff>
                  </from>
                  <to>
                    <xdr:col>17</xdr:col>
                    <xdr:colOff>28575</xdr:colOff>
                    <xdr:row>31</xdr:row>
                    <xdr:rowOff>247650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L30"/>
  <sheetViews>
    <sheetView zoomScale="90" zoomScaleNormal="90" workbookViewId="0">
      <selection sqref="A1:I1"/>
    </sheetView>
  </sheetViews>
  <sheetFormatPr defaultColWidth="8.88671875" defaultRowHeight="16.5"/>
  <cols>
    <col min="1" max="1" width="14" style="212" customWidth="1"/>
    <col min="2" max="3" width="9.77734375" style="212" customWidth="1"/>
    <col min="4" max="4" width="14.77734375" style="212" customWidth="1"/>
    <col min="5" max="5" width="1.77734375" style="212" customWidth="1"/>
    <col min="6" max="6" width="14.77734375" style="212" customWidth="1"/>
    <col min="7" max="7" width="7.109375" style="212" bestFit="1" customWidth="1"/>
    <col min="8" max="8" width="7.77734375" style="212" customWidth="1"/>
    <col min="9" max="9" width="15.77734375" style="212" customWidth="1"/>
    <col min="10" max="10" width="1.77734375" style="212" customWidth="1"/>
    <col min="11" max="11" width="11.44140625" style="212" customWidth="1"/>
    <col min="12" max="16384" width="8.88671875" style="212"/>
  </cols>
  <sheetData>
    <row r="1" spans="1:12" ht="31.5">
      <c r="A1" s="2994" t="s">
        <v>1448</v>
      </c>
      <c r="B1" s="2994"/>
      <c r="C1" s="2994"/>
      <c r="D1" s="2994"/>
      <c r="E1" s="2994"/>
      <c r="F1" s="2994"/>
      <c r="G1" s="2994"/>
      <c r="H1" s="2994"/>
      <c r="I1" s="2994"/>
      <c r="K1" s="276"/>
      <c r="L1"/>
    </row>
    <row r="2" spans="1:12" ht="18.75">
      <c r="K2" s="275"/>
    </row>
    <row r="3" spans="1:12" ht="27" thickBot="1">
      <c r="A3" s="215" t="s">
        <v>617</v>
      </c>
      <c r="B3" s="215"/>
      <c r="K3" s="276"/>
    </row>
    <row r="4" spans="1:12" s="213" customFormat="1" ht="27" customHeight="1">
      <c r="A4" s="226" t="s">
        <v>663</v>
      </c>
      <c r="B4" s="3004">
        <f>'1'!H4</f>
        <v>0</v>
      </c>
      <c r="C4" s="3005"/>
      <c r="D4" s="3005"/>
      <c r="E4" s="3005"/>
      <c r="F4" s="3005"/>
      <c r="G4" s="3005"/>
      <c r="H4" s="3005"/>
      <c r="I4" s="3006"/>
    </row>
    <row r="5" spans="1:12" s="213" customFormat="1" ht="27" customHeight="1">
      <c r="A5" s="217" t="s">
        <v>618</v>
      </c>
      <c r="B5" s="3001">
        <f>'1'!AC4</f>
        <v>0</v>
      </c>
      <c r="C5" s="3002"/>
      <c r="D5" s="3002"/>
      <c r="E5" s="3002"/>
      <c r="F5" s="3002"/>
      <c r="G5" s="3002"/>
      <c r="H5" s="3002"/>
      <c r="I5" s="3003"/>
      <c r="K5" s="2986"/>
    </row>
    <row r="6" spans="1:12" s="213" customFormat="1" ht="27" customHeight="1">
      <c r="A6" s="2989" t="s">
        <v>619</v>
      </c>
      <c r="B6" s="3034" t="s">
        <v>620</v>
      </c>
      <c r="C6" s="3034"/>
      <c r="D6" s="218"/>
      <c r="E6" s="219" t="s">
        <v>645</v>
      </c>
      <c r="F6" s="220"/>
      <c r="G6" s="221" t="e">
        <f>DATEDIF(EOMONTH(D6,-1)+1,F6,"M")+1</f>
        <v>#NUM!</v>
      </c>
      <c r="H6" s="2992"/>
      <c r="I6" s="2993"/>
      <c r="K6" s="2986"/>
    </row>
    <row r="7" spans="1:12" s="213" customFormat="1" ht="27" customHeight="1">
      <c r="A7" s="2989"/>
      <c r="B7" s="3033" t="s">
        <v>646</v>
      </c>
      <c r="C7" s="3033"/>
      <c r="D7" s="218"/>
      <c r="E7" s="219" t="s">
        <v>645</v>
      </c>
      <c r="F7" s="220"/>
      <c r="G7" s="221" t="e">
        <f>DATEDIF(EOMONTH(D7,-1)+1,F7,"M")+1</f>
        <v>#NUM!</v>
      </c>
      <c r="H7" s="2992"/>
      <c r="I7" s="2993"/>
    </row>
    <row r="8" spans="1:12" s="213" customFormat="1" ht="27" customHeight="1">
      <c r="A8" s="2990" t="s">
        <v>621</v>
      </c>
      <c r="B8" s="2995" t="s">
        <v>655</v>
      </c>
      <c r="C8" s="2996"/>
      <c r="D8" s="2997" t="s">
        <v>656</v>
      </c>
      <c r="E8" s="2998"/>
      <c r="F8" s="2997" t="s">
        <v>657</v>
      </c>
      <c r="G8" s="2998"/>
      <c r="H8" s="2997" t="s">
        <v>658</v>
      </c>
      <c r="I8" s="2999"/>
    </row>
    <row r="9" spans="1:12" s="213" customFormat="1" ht="27" customHeight="1">
      <c r="A9" s="2990"/>
      <c r="B9" s="2987"/>
      <c r="C9" s="2988"/>
      <c r="D9" s="2987"/>
      <c r="E9" s="2988"/>
      <c r="F9" s="2987"/>
      <c r="G9" s="2988"/>
      <c r="H9" s="2987">
        <f>B9+D9+F9</f>
        <v>0</v>
      </c>
      <c r="I9" s="3045"/>
    </row>
    <row r="10" spans="1:12" s="213" customFormat="1" ht="27" customHeight="1">
      <c r="A10" s="2989" t="s">
        <v>622</v>
      </c>
      <c r="B10" s="3034" t="s">
        <v>623</v>
      </c>
      <c r="C10" s="3034"/>
      <c r="D10" s="3009">
        <f>'1'!AJ24</f>
        <v>0</v>
      </c>
      <c r="E10" s="3010"/>
      <c r="F10" s="2995" t="s">
        <v>659</v>
      </c>
      <c r="G10" s="2998"/>
      <c r="H10" s="3043"/>
      <c r="I10" s="3044"/>
    </row>
    <row r="11" spans="1:12" s="213" customFormat="1" ht="27" customHeight="1" thickBot="1">
      <c r="A11" s="2991"/>
      <c r="B11" s="3035" t="s">
        <v>624</v>
      </c>
      <c r="C11" s="3035"/>
      <c r="D11" s="3007"/>
      <c r="E11" s="3008"/>
      <c r="F11" s="3011" t="s">
        <v>660</v>
      </c>
      <c r="G11" s="3012"/>
      <c r="H11" s="3024"/>
      <c r="I11" s="3025"/>
    </row>
    <row r="12" spans="1:12" s="214" customFormat="1" ht="17.25"/>
    <row r="13" spans="1:12" s="214" customFormat="1" ht="27" thickBot="1">
      <c r="A13" s="215" t="s">
        <v>625</v>
      </c>
      <c r="B13" s="215"/>
    </row>
    <row r="14" spans="1:12" s="213" customFormat="1" ht="24.95" customHeight="1">
      <c r="A14" s="3027" t="s">
        <v>642</v>
      </c>
      <c r="B14" s="3028"/>
      <c r="C14" s="3040" t="s">
        <v>643</v>
      </c>
      <c r="D14" s="3041"/>
      <c r="E14" s="3041"/>
      <c r="F14" s="3041"/>
      <c r="G14" s="3041"/>
      <c r="H14" s="3041"/>
      <c r="I14" s="3042"/>
    </row>
    <row r="15" spans="1:12" s="213" customFormat="1" ht="24.95" customHeight="1">
      <c r="A15" s="2990" t="s">
        <v>626</v>
      </c>
      <c r="B15" s="223" t="s">
        <v>627</v>
      </c>
      <c r="C15" s="3026" t="s">
        <v>662</v>
      </c>
      <c r="D15" s="3026"/>
      <c r="E15" s="3026"/>
      <c r="F15" s="3026"/>
      <c r="G15" s="3026"/>
      <c r="H15" s="3026"/>
      <c r="I15" s="3036"/>
    </row>
    <row r="16" spans="1:12" s="213" customFormat="1" ht="24.95" customHeight="1">
      <c r="A16" s="2990"/>
      <c r="B16" s="223" t="s">
        <v>628</v>
      </c>
      <c r="C16" s="3026" t="s">
        <v>661</v>
      </c>
      <c r="D16" s="3026"/>
      <c r="E16" s="3026"/>
      <c r="F16" s="3026"/>
      <c r="G16" s="3026"/>
      <c r="H16" s="3026"/>
      <c r="I16" s="3036"/>
    </row>
    <row r="17" spans="1:12" s="213" customFormat="1" ht="24.95" customHeight="1">
      <c r="A17" s="3023" t="s">
        <v>629</v>
      </c>
      <c r="B17" s="2998"/>
      <c r="C17" s="3037"/>
      <c r="D17" s="3038"/>
      <c r="E17" s="3038"/>
      <c r="F17" s="3038"/>
      <c r="G17" s="3038"/>
      <c r="H17" s="3038"/>
      <c r="I17" s="3039"/>
    </row>
    <row r="18" spans="1:12" s="213" customFormat="1" ht="50.1" customHeight="1">
      <c r="A18" s="2990" t="s">
        <v>654</v>
      </c>
      <c r="B18" s="3033"/>
      <c r="C18" s="224" t="s">
        <v>644</v>
      </c>
      <c r="D18" s="218"/>
      <c r="E18" s="219" t="s">
        <v>645</v>
      </c>
      <c r="F18" s="220"/>
      <c r="G18" s="225" t="e">
        <f>DATEDIF(EOMONTH(D18,-1)+1,F18,"M")+1</f>
        <v>#NUM!</v>
      </c>
      <c r="H18" s="224" t="s">
        <v>647</v>
      </c>
      <c r="I18" s="222"/>
    </row>
    <row r="19" spans="1:12" s="213" customFormat="1" ht="24.95" customHeight="1">
      <c r="A19" s="3023" t="s">
        <v>630</v>
      </c>
      <c r="B19" s="2998"/>
      <c r="C19" s="3016">
        <f>'1'!H3</f>
        <v>0</v>
      </c>
      <c r="D19" s="3002"/>
      <c r="E19" s="3002"/>
      <c r="F19" s="3021"/>
      <c r="G19" s="3033" t="s">
        <v>648</v>
      </c>
      <c r="H19" s="3034"/>
      <c r="I19" s="227"/>
    </row>
    <row r="20" spans="1:12" s="213" customFormat="1" ht="24.95" customHeight="1">
      <c r="A20" s="3023" t="s">
        <v>631</v>
      </c>
      <c r="B20" s="2998"/>
      <c r="C20" s="3016"/>
      <c r="D20" s="3017"/>
      <c r="E20" s="3017"/>
      <c r="F20" s="3017"/>
      <c r="G20" s="3017"/>
      <c r="H20" s="3017"/>
      <c r="I20" s="3018"/>
    </row>
    <row r="21" spans="1:12" s="213" customFormat="1" ht="24.95" customHeight="1">
      <c r="A21" s="3023" t="s">
        <v>632</v>
      </c>
      <c r="B21" s="2998"/>
      <c r="C21" s="3016"/>
      <c r="D21" s="3017"/>
      <c r="E21" s="3017"/>
      <c r="F21" s="3017"/>
      <c r="G21" s="3017"/>
      <c r="H21" s="3017"/>
      <c r="I21" s="3018"/>
      <c r="L21"/>
    </row>
    <row r="22" spans="1:12" s="213" customFormat="1" ht="24.95" customHeight="1">
      <c r="A22" s="3023" t="s">
        <v>633</v>
      </c>
      <c r="B22" s="2998"/>
      <c r="C22" s="3016"/>
      <c r="D22" s="3017"/>
      <c r="E22" s="3017"/>
      <c r="F22" s="3017"/>
      <c r="G22" s="3017"/>
      <c r="H22" s="3017"/>
      <c r="I22" s="3018"/>
    </row>
    <row r="23" spans="1:12" s="213" customFormat="1" ht="24.95" customHeight="1">
      <c r="A23" s="2990" t="s">
        <v>634</v>
      </c>
      <c r="B23" s="223" t="s">
        <v>635</v>
      </c>
      <c r="C23" s="3029"/>
      <c r="D23" s="3030"/>
      <c r="E23" s="3030"/>
      <c r="F23" s="3030"/>
      <c r="G23" s="3031"/>
      <c r="H23" s="3019" t="s">
        <v>649</v>
      </c>
      <c r="I23" s="3032" t="s">
        <v>650</v>
      </c>
    </row>
    <row r="24" spans="1:12" s="213" customFormat="1" ht="24.95" customHeight="1">
      <c r="A24" s="2990"/>
      <c r="B24" s="223" t="s">
        <v>636</v>
      </c>
      <c r="C24" s="3029"/>
      <c r="D24" s="3030"/>
      <c r="E24" s="3030"/>
      <c r="F24" s="3030"/>
      <c r="G24" s="3031"/>
      <c r="H24" s="3020"/>
      <c r="I24" s="3032"/>
    </row>
    <row r="25" spans="1:12" s="213" customFormat="1" ht="24.95" customHeight="1">
      <c r="A25" s="3023" t="s">
        <v>637</v>
      </c>
      <c r="B25" s="2998"/>
      <c r="C25" s="223" t="s">
        <v>651</v>
      </c>
      <c r="D25" s="3026"/>
      <c r="E25" s="3026"/>
      <c r="F25" s="3026"/>
      <c r="G25" s="3026"/>
      <c r="H25" s="223" t="s">
        <v>652</v>
      </c>
      <c r="I25" s="228"/>
    </row>
    <row r="26" spans="1:12" s="213" customFormat="1" ht="24.95" customHeight="1">
      <c r="A26" s="3023" t="s">
        <v>638</v>
      </c>
      <c r="B26" s="2998"/>
      <c r="C26" s="223" t="s">
        <v>653</v>
      </c>
      <c r="D26" s="3026"/>
      <c r="E26" s="3026"/>
      <c r="F26" s="3026"/>
      <c r="G26" s="3026"/>
      <c r="H26" s="224" t="s">
        <v>664</v>
      </c>
      <c r="I26" s="228"/>
    </row>
    <row r="27" spans="1:12" s="213" customFormat="1" ht="24.95" customHeight="1">
      <c r="A27" s="3023" t="s">
        <v>639</v>
      </c>
      <c r="B27" s="2998"/>
      <c r="C27" s="3016"/>
      <c r="D27" s="3017"/>
      <c r="E27" s="3017"/>
      <c r="F27" s="3017"/>
      <c r="G27" s="3017"/>
      <c r="H27" s="3017"/>
      <c r="I27" s="3018"/>
    </row>
    <row r="28" spans="1:12" s="213" customFormat="1" ht="24.95" customHeight="1">
      <c r="A28" s="3023" t="s">
        <v>640</v>
      </c>
      <c r="B28" s="2998"/>
      <c r="C28" s="3016"/>
      <c r="D28" s="3017"/>
      <c r="E28" s="3017"/>
      <c r="F28" s="3017"/>
      <c r="G28" s="3017"/>
      <c r="H28" s="3017"/>
      <c r="I28" s="3018"/>
    </row>
    <row r="29" spans="1:12" s="213" customFormat="1" ht="24.95" customHeight="1" thickBot="1">
      <c r="A29" s="3022" t="s">
        <v>641</v>
      </c>
      <c r="B29" s="3012"/>
      <c r="C29" s="3013"/>
      <c r="D29" s="3014"/>
      <c r="E29" s="3014"/>
      <c r="F29" s="3014"/>
      <c r="G29" s="3014"/>
      <c r="H29" s="3014"/>
      <c r="I29" s="3015"/>
    </row>
    <row r="30" spans="1:12" s="216" customFormat="1" ht="19.5" customHeight="1">
      <c r="A30" s="3000" t="s">
        <v>2124</v>
      </c>
      <c r="B30" s="3000"/>
      <c r="C30" s="3000"/>
      <c r="D30" s="3000"/>
      <c r="E30" s="3000"/>
      <c r="F30" s="3000"/>
      <c r="G30" s="3000"/>
      <c r="H30" s="3000"/>
      <c r="I30" s="3000"/>
    </row>
  </sheetData>
  <mergeCells count="60">
    <mergeCell ref="A23:A24"/>
    <mergeCell ref="A15:A16"/>
    <mergeCell ref="B7:C7"/>
    <mergeCell ref="B6:C6"/>
    <mergeCell ref="B11:C11"/>
    <mergeCell ref="B10:C10"/>
    <mergeCell ref="A18:B18"/>
    <mergeCell ref="C16:I16"/>
    <mergeCell ref="C17:I17"/>
    <mergeCell ref="C15:I15"/>
    <mergeCell ref="G19:H19"/>
    <mergeCell ref="C14:I14"/>
    <mergeCell ref="H10:I10"/>
    <mergeCell ref="H9:I9"/>
    <mergeCell ref="F9:G9"/>
    <mergeCell ref="D9:E9"/>
    <mergeCell ref="A26:B26"/>
    <mergeCell ref="A25:B25"/>
    <mergeCell ref="D26:G26"/>
    <mergeCell ref="D25:G25"/>
    <mergeCell ref="A14:B14"/>
    <mergeCell ref="A22:B22"/>
    <mergeCell ref="A21:B21"/>
    <mergeCell ref="A20:B20"/>
    <mergeCell ref="A19:B19"/>
    <mergeCell ref="C22:I22"/>
    <mergeCell ref="C21:I21"/>
    <mergeCell ref="C20:I20"/>
    <mergeCell ref="C24:G24"/>
    <mergeCell ref="C23:G23"/>
    <mergeCell ref="I23:I24"/>
    <mergeCell ref="A17:B17"/>
    <mergeCell ref="A30:I30"/>
    <mergeCell ref="B5:I5"/>
    <mergeCell ref="B4:I4"/>
    <mergeCell ref="D11:E11"/>
    <mergeCell ref="D10:E10"/>
    <mergeCell ref="F11:G11"/>
    <mergeCell ref="F10:G10"/>
    <mergeCell ref="C29:I29"/>
    <mergeCell ref="C28:I28"/>
    <mergeCell ref="C27:I27"/>
    <mergeCell ref="H23:H24"/>
    <mergeCell ref="C19:F19"/>
    <mergeCell ref="A29:B29"/>
    <mergeCell ref="A28:B28"/>
    <mergeCell ref="A27:B27"/>
    <mergeCell ref="H11:I11"/>
    <mergeCell ref="A1:I1"/>
    <mergeCell ref="B8:C8"/>
    <mergeCell ref="D8:E8"/>
    <mergeCell ref="F8:G8"/>
    <mergeCell ref="H8:I8"/>
    <mergeCell ref="K5:K6"/>
    <mergeCell ref="B9:C9"/>
    <mergeCell ref="A6:A7"/>
    <mergeCell ref="A8:A9"/>
    <mergeCell ref="A10:A11"/>
    <mergeCell ref="H7:I7"/>
    <mergeCell ref="H6:I6"/>
  </mergeCells>
  <phoneticPr fontId="14" type="noConversion"/>
  <dataValidations disablePrompts="1" count="12">
    <dataValidation allowBlank="1" showInputMessage="1" showErrorMessage="1" prompt="yy-mm-dd로 입력" sqref="D6 D7 F6 F7 D18 F18"/>
    <dataValidation allowBlank="1" showInputMessage="1" showErrorMessage="1" prompt="장비명칭 기재" sqref="C15:I15"/>
    <dataValidation allowBlank="1" showInputMessage="1" showErrorMessage="1" prompt="장비명칭 및 모델정식명칭을 기재" sqref="C16:I16"/>
    <dataValidation allowBlank="1" showInputMessage="1" showErrorMessage="1" prompt="외자일 경우에도 장비의 가격은 원화(₩)로 산정" sqref="C17:I17"/>
    <dataValidation allowBlank="1" showInputMessage="1" showErrorMessage="1" prompt="붙임자료 참조(단독활용만 가능일 경우 사유는 필수입력사항)" sqref="C20:I20"/>
    <dataValidation allowBlank="1" showInputMessage="1" showErrorMessage="1" prompt="붙임자료 참조" sqref="C21:I21 C22:I22"/>
    <dataValidation allowBlank="1" showInputMessage="1" showErrorMessage="1" prompt="외자일 경우 국내 대리점이 아닌 물품이 제작되는 외국본사 기재" sqref="C24:G24"/>
    <dataValidation allowBlank="1" showInputMessage="1" showErrorMessage="1" prompt="분류명 또는 분류번호 기재" sqref="D25:G25 D26:G26 I25"/>
    <dataValidation allowBlank="1" showInputMessage="1" showErrorMessage="1" prompt="분야명 기재" sqref="I26"/>
    <dataValidation allowBlank="1" showInputMessage="1" showErrorMessage="1" prompt="100자 이상 입력" sqref="C27:I27 C28:I29"/>
    <dataValidation allowBlank="1" showInputMessage="1" showErrorMessage="1" prompt="OSOS 자산등재 후 번호입력(예:R000000000)" sqref="I19"/>
    <dataValidation allowBlank="1" showInputMessage="1" showErrorMessage="1" prompt="[별지1] 입력 시 자동 입력" sqref="C19:F19"/>
  </dataValidations>
  <printOptions horizontalCentered="1"/>
  <pageMargins left="0.19685039370078741" right="0.19685039370078741" top="0.78740157480314965" bottom="0.39370078740157483" header="0.39370078740157483" footer="0.19685039370078741"/>
  <pageSetup paperSize="9" scale="90" orientation="portrait" errors="blank" r:id="rId1"/>
  <headerFooter alignWithMargins="0">
    <oddFooter>&amp;C&amp;"맑은 고딕,보통"&amp;9&amp;P / &amp;N</oddFooter>
  </headerFooter>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4" tint="0.79998168889431442"/>
  </sheetPr>
  <dimension ref="A1:CI39"/>
  <sheetViews>
    <sheetView zoomScaleNormal="100" workbookViewId="0">
      <selection activeCell="A7" sqref="A7:C7"/>
    </sheetView>
  </sheetViews>
  <sheetFormatPr defaultColWidth="1.77734375" defaultRowHeight="18" customHeight="1"/>
  <cols>
    <col min="1" max="20" width="1.77734375" style="12" customWidth="1"/>
    <col min="21" max="25" width="1.77734375" style="41" customWidth="1"/>
    <col min="26" max="44" width="1.77734375" style="12" customWidth="1"/>
    <col min="45" max="45" width="2.33203125" style="12" customWidth="1"/>
    <col min="46" max="47" width="1.77734375" style="234" customWidth="1"/>
    <col min="48" max="50" width="1.77734375" style="12" customWidth="1"/>
    <col min="51" max="51" width="16.77734375" style="12" customWidth="1"/>
    <col min="52" max="16384" width="1.77734375" style="12"/>
  </cols>
  <sheetData>
    <row r="1" spans="1:54" ht="31.5">
      <c r="A1" s="1311" t="s">
        <v>484</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AK1" s="1311"/>
      <c r="AL1" s="1311"/>
      <c r="AM1" s="1311"/>
      <c r="AN1" s="1311"/>
      <c r="AO1" s="1311"/>
      <c r="AP1" s="1311"/>
      <c r="AQ1" s="1311"/>
      <c r="AR1" s="1311"/>
      <c r="AS1" s="1311"/>
      <c r="AT1" s="1311"/>
      <c r="AU1" s="1311"/>
      <c r="AV1" s="1311"/>
      <c r="AW1" s="1311"/>
      <c r="AX1" s="1311"/>
    </row>
    <row r="3" spans="1:54" s="28" customFormat="1" ht="18" customHeight="1">
      <c r="A3" s="1287" t="s">
        <v>81</v>
      </c>
      <c r="B3" s="1287"/>
      <c r="C3" s="1287"/>
      <c r="D3" s="1287"/>
      <c r="E3" s="1287"/>
      <c r="F3" s="1287"/>
      <c r="G3" s="1327"/>
      <c r="H3" s="1287">
        <f>'1'!$H$3:$V$3</f>
        <v>0</v>
      </c>
      <c r="I3" s="1287"/>
      <c r="J3" s="1287"/>
      <c r="K3" s="1287"/>
      <c r="L3" s="1287"/>
      <c r="M3" s="1287"/>
      <c r="N3" s="1287"/>
      <c r="O3" s="1287"/>
      <c r="P3" s="1287"/>
      <c r="Q3" s="1287"/>
      <c r="R3" s="1287"/>
      <c r="S3" s="1287"/>
      <c r="T3" s="1287"/>
      <c r="U3" s="1287"/>
      <c r="V3" s="1287"/>
      <c r="W3" s="1287" t="s">
        <v>775</v>
      </c>
      <c r="X3" s="1287"/>
      <c r="Y3" s="1287"/>
      <c r="Z3" s="1287"/>
      <c r="AA3" s="1287"/>
      <c r="AB3" s="1287"/>
      <c r="AC3" s="1287">
        <f>'1'!$AC$3:$AI$3</f>
        <v>0</v>
      </c>
      <c r="AD3" s="1287"/>
      <c r="AE3" s="1287"/>
      <c r="AF3" s="1287"/>
      <c r="AG3" s="1287"/>
      <c r="AH3" s="1287"/>
      <c r="AI3" s="1287"/>
      <c r="AJ3" s="1287" t="s">
        <v>27</v>
      </c>
      <c r="AK3" s="1327"/>
      <c r="AL3" s="1327"/>
      <c r="AM3" s="1327"/>
      <c r="AN3" s="1327"/>
      <c r="AO3" s="297" t="s">
        <v>80</v>
      </c>
      <c r="AP3" s="1328">
        <f>'1'!$AP$3:$AV$3</f>
        <v>0</v>
      </c>
      <c r="AQ3" s="1327"/>
      <c r="AR3" s="1327"/>
      <c r="AS3" s="1327"/>
      <c r="AT3" s="1327"/>
      <c r="AU3" s="1327"/>
      <c r="AV3" s="1327"/>
      <c r="AW3" s="1327"/>
      <c r="AX3" s="1327"/>
      <c r="AY3" s="711"/>
    </row>
    <row r="4" spans="1:54" s="28" customFormat="1" ht="18" customHeight="1">
      <c r="A4" s="1287" t="s">
        <v>82</v>
      </c>
      <c r="B4" s="1287"/>
      <c r="C4" s="1287"/>
      <c r="D4" s="1287"/>
      <c r="E4" s="1287"/>
      <c r="F4" s="1287"/>
      <c r="G4" s="1327"/>
      <c r="H4" s="1287">
        <f>'1'!$H$4:$Y$4</f>
        <v>0</v>
      </c>
      <c r="I4" s="1287"/>
      <c r="J4" s="1287"/>
      <c r="K4" s="1287"/>
      <c r="L4" s="1287"/>
      <c r="M4" s="1287"/>
      <c r="N4" s="1287"/>
      <c r="O4" s="1287"/>
      <c r="P4" s="1287"/>
      <c r="Q4" s="1287"/>
      <c r="R4" s="1287"/>
      <c r="S4" s="1287"/>
      <c r="T4" s="1287"/>
      <c r="U4" s="1287"/>
      <c r="V4" s="1287"/>
      <c r="W4" s="1287" t="s">
        <v>83</v>
      </c>
      <c r="X4" s="1287"/>
      <c r="Y4" s="1287"/>
      <c r="Z4" s="1287"/>
      <c r="AA4" s="1287"/>
      <c r="AB4" s="1287"/>
      <c r="AC4" s="1287">
        <f>'1'!$AC$4:$AV$4</f>
        <v>0</v>
      </c>
      <c r="AD4" s="1287"/>
      <c r="AE4" s="1287"/>
      <c r="AF4" s="1287"/>
      <c r="AG4" s="1287"/>
      <c r="AH4" s="1287"/>
      <c r="AI4" s="1287"/>
      <c r="AJ4" s="1327"/>
      <c r="AK4" s="1327"/>
      <c r="AL4" s="1327"/>
      <c r="AM4" s="1327"/>
      <c r="AN4" s="1327"/>
      <c r="AO4" s="1327"/>
      <c r="AP4" s="1327"/>
      <c r="AQ4" s="1327"/>
      <c r="AR4" s="1327"/>
      <c r="AS4" s="1327"/>
      <c r="AT4" s="1327"/>
      <c r="AU4" s="1327"/>
      <c r="AV4" s="1327"/>
      <c r="AW4" s="1327"/>
      <c r="AX4" s="1327"/>
    </row>
    <row r="5" spans="1:54" s="28" customFormat="1" ht="18" customHeight="1">
      <c r="A5" s="1287" t="s">
        <v>79</v>
      </c>
      <c r="B5" s="1287"/>
      <c r="C5" s="1287"/>
      <c r="D5" s="1287"/>
      <c r="E5" s="1287"/>
      <c r="F5" s="1287"/>
      <c r="G5" s="1327"/>
      <c r="H5" s="1287">
        <f>'1'!$H$5:$AV$5</f>
        <v>0</v>
      </c>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row>
    <row r="6" spans="1:54" s="15" customFormat="1" ht="12.95" customHeight="1">
      <c r="U6" s="43"/>
      <c r="V6" s="43"/>
      <c r="W6" s="43"/>
      <c r="X6" s="43"/>
      <c r="Y6" s="43"/>
      <c r="AT6" s="233"/>
      <c r="AU6" s="233"/>
    </row>
    <row r="7" spans="1:54" s="15" customFormat="1" ht="30" customHeight="1" thickBot="1">
      <c r="A7" s="3057" t="s">
        <v>485</v>
      </c>
      <c r="B7" s="1517"/>
      <c r="C7" s="1517"/>
      <c r="D7" s="1517" t="s">
        <v>486</v>
      </c>
      <c r="E7" s="1517"/>
      <c r="F7" s="1517"/>
      <c r="G7" s="1517"/>
      <c r="H7" s="1517"/>
      <c r="I7" s="1517"/>
      <c r="J7" s="1517"/>
      <c r="K7" s="1517"/>
      <c r="L7" s="1517"/>
      <c r="M7" s="1517"/>
      <c r="N7" s="1536" t="s">
        <v>487</v>
      </c>
      <c r="O7" s="1517"/>
      <c r="P7" s="1517"/>
      <c r="Q7" s="1517"/>
      <c r="R7" s="1517"/>
      <c r="S7" s="1517"/>
      <c r="T7" s="1517"/>
      <c r="U7" s="3058" t="s">
        <v>488</v>
      </c>
      <c r="V7" s="3058"/>
      <c r="W7" s="3058"/>
      <c r="X7" s="3058"/>
      <c r="Y7" s="3058"/>
      <c r="Z7" s="1517" t="s">
        <v>489</v>
      </c>
      <c r="AA7" s="1517"/>
      <c r="AB7" s="1517"/>
      <c r="AC7" s="1517"/>
      <c r="AD7" s="1517"/>
      <c r="AE7" s="1517" t="s">
        <v>490</v>
      </c>
      <c r="AF7" s="1517"/>
      <c r="AG7" s="1517"/>
      <c r="AH7" s="1517"/>
      <c r="AI7" s="1517" t="s">
        <v>491</v>
      </c>
      <c r="AJ7" s="1517"/>
      <c r="AK7" s="1517"/>
      <c r="AL7" s="1517"/>
      <c r="AM7" s="1517"/>
      <c r="AN7" s="1509" t="s">
        <v>492</v>
      </c>
      <c r="AO7" s="1510"/>
      <c r="AP7" s="1511"/>
      <c r="AQ7" s="3056" t="s">
        <v>493</v>
      </c>
      <c r="AR7" s="1510"/>
      <c r="AS7" s="1510"/>
      <c r="AT7" s="1510"/>
      <c r="AU7" s="1510"/>
      <c r="AV7" s="1510"/>
      <c r="AW7" s="1510"/>
      <c r="AX7" s="1533"/>
      <c r="AY7" s="3046" t="s">
        <v>1198</v>
      </c>
      <c r="AZ7" s="3047"/>
      <c r="BA7" s="3047"/>
      <c r="BB7" s="3047"/>
    </row>
    <row r="8" spans="1:54" s="15" customFormat="1" ht="20.100000000000001" customHeight="1" thickTop="1" thickBot="1">
      <c r="A8" s="3048">
        <v>1</v>
      </c>
      <c r="B8" s="3049"/>
      <c r="C8" s="3049"/>
      <c r="D8" s="3050"/>
      <c r="E8" s="3050"/>
      <c r="F8" s="3050"/>
      <c r="G8" s="3050"/>
      <c r="H8" s="3050"/>
      <c r="I8" s="3050"/>
      <c r="J8" s="3050"/>
      <c r="K8" s="3050"/>
      <c r="L8" s="3050"/>
      <c r="M8" s="3050"/>
      <c r="N8" s="3051"/>
      <c r="O8" s="3051"/>
      <c r="P8" s="3051"/>
      <c r="Q8" s="3051"/>
      <c r="R8" s="3051"/>
      <c r="S8" s="3051"/>
      <c r="T8" s="3051"/>
      <c r="U8" s="3052"/>
      <c r="V8" s="3052"/>
      <c r="W8" s="3052"/>
      <c r="X8" s="3052"/>
      <c r="Y8" s="3052"/>
      <c r="Z8" s="3054"/>
      <c r="AA8" s="3054"/>
      <c r="AB8" s="3054"/>
      <c r="AC8" s="3054"/>
      <c r="AD8" s="3054"/>
      <c r="AE8" s="3054"/>
      <c r="AF8" s="3054"/>
      <c r="AG8" s="3054"/>
      <c r="AH8" s="3054"/>
      <c r="AI8" s="3054">
        <f>Z8+AE8</f>
        <v>0</v>
      </c>
      <c r="AJ8" s="3054"/>
      <c r="AK8" s="3054"/>
      <c r="AL8" s="3054"/>
      <c r="AM8" s="3054"/>
      <c r="AN8" s="2234" t="s">
        <v>494</v>
      </c>
      <c r="AO8" s="2235"/>
      <c r="AP8" s="1544"/>
      <c r="AQ8" s="3062" t="e">
        <f>INDEX(연구실명,MATCH($AY$8,성명,0))</f>
        <v>#N/A</v>
      </c>
      <c r="AR8" s="3063"/>
      <c r="AS8" s="3063"/>
      <c r="AT8" s="3063"/>
      <c r="AU8" s="3063"/>
      <c r="AV8" s="2238" t="s">
        <v>703</v>
      </c>
      <c r="AW8" s="2238"/>
      <c r="AX8" s="2239"/>
      <c r="AY8" s="351"/>
    </row>
    <row r="9" spans="1:54" s="15" customFormat="1" ht="20.100000000000001" customHeight="1" thickTop="1">
      <c r="A9" s="1578"/>
      <c r="B9" s="1579"/>
      <c r="C9" s="1579"/>
      <c r="D9" s="2778"/>
      <c r="E9" s="2778"/>
      <c r="F9" s="2778"/>
      <c r="G9" s="2778"/>
      <c r="H9" s="2778"/>
      <c r="I9" s="2778"/>
      <c r="J9" s="2778"/>
      <c r="K9" s="2778"/>
      <c r="L9" s="2778"/>
      <c r="M9" s="2778"/>
      <c r="N9" s="3059"/>
      <c r="O9" s="3059"/>
      <c r="P9" s="3059"/>
      <c r="Q9" s="3059"/>
      <c r="R9" s="3059"/>
      <c r="S9" s="3059"/>
      <c r="T9" s="3059"/>
      <c r="U9" s="3053"/>
      <c r="V9" s="3053"/>
      <c r="W9" s="3053"/>
      <c r="X9" s="3053"/>
      <c r="Y9" s="3053"/>
      <c r="Z9" s="3055"/>
      <c r="AA9" s="3055"/>
      <c r="AB9" s="3055"/>
      <c r="AC9" s="3055"/>
      <c r="AD9" s="3055"/>
      <c r="AE9" s="3055"/>
      <c r="AF9" s="3055"/>
      <c r="AG9" s="3055"/>
      <c r="AH9" s="3055"/>
      <c r="AI9" s="3055"/>
      <c r="AJ9" s="3055"/>
      <c r="AK9" s="3055"/>
      <c r="AL9" s="3055"/>
      <c r="AM9" s="3055"/>
      <c r="AN9" s="2023"/>
      <c r="AO9" s="2024"/>
      <c r="AP9" s="1494"/>
      <c r="AQ9" s="3060" t="e">
        <f>INDEX(연구실동,MATCH($AY$8,성명,0))</f>
        <v>#N/A</v>
      </c>
      <c r="AR9" s="3061"/>
      <c r="AS9" s="3061"/>
      <c r="AT9" s="349" t="s">
        <v>704</v>
      </c>
      <c r="AU9" s="3061" t="e">
        <f>INDEX(연구실호,MATCH($AY$8,성명,0))</f>
        <v>#N/A</v>
      </c>
      <c r="AV9" s="3061"/>
      <c r="AW9" s="3061"/>
      <c r="AX9" s="350" t="s">
        <v>495</v>
      </c>
      <c r="AY9" s="361"/>
    </row>
    <row r="10" spans="1:54" s="15" customFormat="1" ht="20.100000000000001" customHeight="1">
      <c r="A10" s="3048">
        <v>2</v>
      </c>
      <c r="B10" s="3049"/>
      <c r="C10" s="3049"/>
      <c r="D10" s="3050"/>
      <c r="E10" s="3050"/>
      <c r="F10" s="3050"/>
      <c r="G10" s="3050"/>
      <c r="H10" s="3050"/>
      <c r="I10" s="3050"/>
      <c r="J10" s="3050"/>
      <c r="K10" s="3050"/>
      <c r="L10" s="3050"/>
      <c r="M10" s="3050"/>
      <c r="N10" s="3051"/>
      <c r="O10" s="3051"/>
      <c r="P10" s="3051"/>
      <c r="Q10" s="3051"/>
      <c r="R10" s="3051"/>
      <c r="S10" s="3051"/>
      <c r="T10" s="3051"/>
      <c r="U10" s="3052"/>
      <c r="V10" s="3052"/>
      <c r="W10" s="3052"/>
      <c r="X10" s="3052"/>
      <c r="Y10" s="3052"/>
      <c r="Z10" s="3054"/>
      <c r="AA10" s="3054"/>
      <c r="AB10" s="3054"/>
      <c r="AC10" s="3054"/>
      <c r="AD10" s="3054"/>
      <c r="AE10" s="3054"/>
      <c r="AF10" s="3054"/>
      <c r="AG10" s="3054"/>
      <c r="AH10" s="3054"/>
      <c r="AI10" s="3054">
        <f>Z10+AE10</f>
        <v>0</v>
      </c>
      <c r="AJ10" s="3054"/>
      <c r="AK10" s="3054"/>
      <c r="AL10" s="3054"/>
      <c r="AM10" s="3054"/>
      <c r="AN10" s="2035" t="s">
        <v>496</v>
      </c>
      <c r="AO10" s="2253"/>
      <c r="AP10" s="1561"/>
      <c r="AQ10" s="3064" t="e">
        <f>INDEX(연구실명,MATCH($AY$8,성명,0))</f>
        <v>#N/A</v>
      </c>
      <c r="AR10" s="3065"/>
      <c r="AS10" s="3065"/>
      <c r="AT10" s="3065"/>
      <c r="AU10" s="3065"/>
      <c r="AV10" s="3066" t="s">
        <v>703</v>
      </c>
      <c r="AW10" s="3066"/>
      <c r="AX10" s="3067"/>
    </row>
    <row r="11" spans="1:54" s="15" customFormat="1" ht="20.100000000000001" customHeight="1">
      <c r="A11" s="1578"/>
      <c r="B11" s="1579"/>
      <c r="C11" s="1579"/>
      <c r="D11" s="2778"/>
      <c r="E11" s="2778"/>
      <c r="F11" s="2778"/>
      <c r="G11" s="2778"/>
      <c r="H11" s="2778"/>
      <c r="I11" s="2778"/>
      <c r="J11" s="2778"/>
      <c r="K11" s="2778"/>
      <c r="L11" s="2778"/>
      <c r="M11" s="2778"/>
      <c r="N11" s="3059"/>
      <c r="O11" s="3059"/>
      <c r="P11" s="3059"/>
      <c r="Q11" s="3059"/>
      <c r="R11" s="3059"/>
      <c r="S11" s="3059"/>
      <c r="T11" s="3059"/>
      <c r="U11" s="3053"/>
      <c r="V11" s="3053"/>
      <c r="W11" s="3053"/>
      <c r="X11" s="3053"/>
      <c r="Y11" s="3053"/>
      <c r="Z11" s="3055"/>
      <c r="AA11" s="3055"/>
      <c r="AB11" s="3055"/>
      <c r="AC11" s="3055"/>
      <c r="AD11" s="3055"/>
      <c r="AE11" s="3055"/>
      <c r="AF11" s="3055"/>
      <c r="AG11" s="3055"/>
      <c r="AH11" s="3055"/>
      <c r="AI11" s="3055"/>
      <c r="AJ11" s="3055"/>
      <c r="AK11" s="3055"/>
      <c r="AL11" s="3055"/>
      <c r="AM11" s="3055"/>
      <c r="AN11" s="2023"/>
      <c r="AO11" s="2024"/>
      <c r="AP11" s="1494"/>
      <c r="AQ11" s="3060" t="e">
        <f>INDEX(연구실동,MATCH($AY$8,성명,0))</f>
        <v>#N/A</v>
      </c>
      <c r="AR11" s="3061"/>
      <c r="AS11" s="3061"/>
      <c r="AT11" s="349" t="s">
        <v>704</v>
      </c>
      <c r="AU11" s="3061" t="e">
        <f>INDEX(연구실호,MATCH($AY$8,성명,0))</f>
        <v>#N/A</v>
      </c>
      <c r="AV11" s="3061"/>
      <c r="AW11" s="3061"/>
      <c r="AX11" s="350" t="s">
        <v>495</v>
      </c>
    </row>
    <row r="12" spans="1:54" s="15" customFormat="1" ht="20.100000000000001" customHeight="1">
      <c r="A12" s="3048">
        <v>3</v>
      </c>
      <c r="B12" s="3049"/>
      <c r="C12" s="3049"/>
      <c r="D12" s="3050"/>
      <c r="E12" s="3050"/>
      <c r="F12" s="3050"/>
      <c r="G12" s="3050"/>
      <c r="H12" s="3050"/>
      <c r="I12" s="3050"/>
      <c r="J12" s="3050"/>
      <c r="K12" s="3050"/>
      <c r="L12" s="3050"/>
      <c r="M12" s="3050"/>
      <c r="N12" s="3051"/>
      <c r="O12" s="3051"/>
      <c r="P12" s="3051"/>
      <c r="Q12" s="3051"/>
      <c r="R12" s="3051"/>
      <c r="S12" s="3051"/>
      <c r="T12" s="3051"/>
      <c r="U12" s="3052"/>
      <c r="V12" s="3052"/>
      <c r="W12" s="3052"/>
      <c r="X12" s="3052"/>
      <c r="Y12" s="3052"/>
      <c r="Z12" s="3054"/>
      <c r="AA12" s="3054"/>
      <c r="AB12" s="3054"/>
      <c r="AC12" s="3054"/>
      <c r="AD12" s="3054"/>
      <c r="AE12" s="3054"/>
      <c r="AF12" s="3054"/>
      <c r="AG12" s="3054"/>
      <c r="AH12" s="3054"/>
      <c r="AI12" s="3054">
        <f>Z12+AE12</f>
        <v>0</v>
      </c>
      <c r="AJ12" s="3054"/>
      <c r="AK12" s="3054"/>
      <c r="AL12" s="3054"/>
      <c r="AM12" s="3054"/>
      <c r="AN12" s="2035" t="s">
        <v>496</v>
      </c>
      <c r="AO12" s="2253"/>
      <c r="AP12" s="1561"/>
      <c r="AQ12" s="3064" t="e">
        <f>INDEX(연구실명,MATCH($AY$8,성명,0))</f>
        <v>#N/A</v>
      </c>
      <c r="AR12" s="3065"/>
      <c r="AS12" s="3065"/>
      <c r="AT12" s="3065"/>
      <c r="AU12" s="3065"/>
      <c r="AV12" s="3066" t="s">
        <v>703</v>
      </c>
      <c r="AW12" s="3066"/>
      <c r="AX12" s="3067"/>
    </row>
    <row r="13" spans="1:54" s="15" customFormat="1" ht="20.100000000000001" customHeight="1">
      <c r="A13" s="1578"/>
      <c r="B13" s="1579"/>
      <c r="C13" s="1579"/>
      <c r="D13" s="2778"/>
      <c r="E13" s="2778"/>
      <c r="F13" s="2778"/>
      <c r="G13" s="2778"/>
      <c r="H13" s="2778"/>
      <c r="I13" s="2778"/>
      <c r="J13" s="2778"/>
      <c r="K13" s="2778"/>
      <c r="L13" s="2778"/>
      <c r="M13" s="2778"/>
      <c r="N13" s="3059"/>
      <c r="O13" s="3059"/>
      <c r="P13" s="3059"/>
      <c r="Q13" s="3059"/>
      <c r="R13" s="3059"/>
      <c r="S13" s="3059"/>
      <c r="T13" s="3059"/>
      <c r="U13" s="3053"/>
      <c r="V13" s="3053"/>
      <c r="W13" s="3053"/>
      <c r="X13" s="3053"/>
      <c r="Y13" s="3053"/>
      <c r="Z13" s="3055"/>
      <c r="AA13" s="3055"/>
      <c r="AB13" s="3055"/>
      <c r="AC13" s="3055"/>
      <c r="AD13" s="3055"/>
      <c r="AE13" s="3055"/>
      <c r="AF13" s="3055"/>
      <c r="AG13" s="3055"/>
      <c r="AH13" s="3055"/>
      <c r="AI13" s="3055"/>
      <c r="AJ13" s="3055"/>
      <c r="AK13" s="3055"/>
      <c r="AL13" s="3055"/>
      <c r="AM13" s="3055"/>
      <c r="AN13" s="2023"/>
      <c r="AO13" s="2024"/>
      <c r="AP13" s="1494"/>
      <c r="AQ13" s="3060" t="e">
        <f>INDEX(연구실동,MATCH($AY$8,성명,0))</f>
        <v>#N/A</v>
      </c>
      <c r="AR13" s="3061"/>
      <c r="AS13" s="3061"/>
      <c r="AT13" s="349" t="s">
        <v>704</v>
      </c>
      <c r="AU13" s="3061" t="e">
        <f>INDEX(연구실호,MATCH($AY$8,성명,0))</f>
        <v>#N/A</v>
      </c>
      <c r="AV13" s="3061"/>
      <c r="AW13" s="3061"/>
      <c r="AX13" s="350" t="s">
        <v>495</v>
      </c>
    </row>
    <row r="14" spans="1:54" s="15" customFormat="1" ht="20.100000000000001" customHeight="1">
      <c r="A14" s="3048">
        <v>4</v>
      </c>
      <c r="B14" s="3049"/>
      <c r="C14" s="3049"/>
      <c r="D14" s="3050"/>
      <c r="E14" s="3050"/>
      <c r="F14" s="3050"/>
      <c r="G14" s="3050"/>
      <c r="H14" s="3050"/>
      <c r="I14" s="3050"/>
      <c r="J14" s="3050"/>
      <c r="K14" s="3050"/>
      <c r="L14" s="3050"/>
      <c r="M14" s="3050"/>
      <c r="N14" s="3051"/>
      <c r="O14" s="3051"/>
      <c r="P14" s="3051"/>
      <c r="Q14" s="3051"/>
      <c r="R14" s="3051"/>
      <c r="S14" s="3051"/>
      <c r="T14" s="3051"/>
      <c r="U14" s="3052"/>
      <c r="V14" s="3052"/>
      <c r="W14" s="3052"/>
      <c r="X14" s="3052"/>
      <c r="Y14" s="3052"/>
      <c r="Z14" s="3054"/>
      <c r="AA14" s="3054"/>
      <c r="AB14" s="3054"/>
      <c r="AC14" s="3054"/>
      <c r="AD14" s="3054"/>
      <c r="AE14" s="3054"/>
      <c r="AF14" s="3054"/>
      <c r="AG14" s="3054"/>
      <c r="AH14" s="3054"/>
      <c r="AI14" s="3054">
        <f>Z14+AE14</f>
        <v>0</v>
      </c>
      <c r="AJ14" s="3054"/>
      <c r="AK14" s="3054"/>
      <c r="AL14" s="3054"/>
      <c r="AM14" s="3054"/>
      <c r="AN14" s="2035" t="s">
        <v>496</v>
      </c>
      <c r="AO14" s="2253"/>
      <c r="AP14" s="1561"/>
      <c r="AQ14" s="3064" t="e">
        <f>INDEX(연구실명,MATCH($AY$8,성명,0))</f>
        <v>#N/A</v>
      </c>
      <c r="AR14" s="3065"/>
      <c r="AS14" s="3065"/>
      <c r="AT14" s="3065"/>
      <c r="AU14" s="3065"/>
      <c r="AV14" s="3066" t="s">
        <v>703</v>
      </c>
      <c r="AW14" s="3066"/>
      <c r="AX14" s="3067"/>
    </row>
    <row r="15" spans="1:54" s="15" customFormat="1" ht="20.100000000000001" customHeight="1">
      <c r="A15" s="1578"/>
      <c r="B15" s="1579"/>
      <c r="C15" s="1579"/>
      <c r="D15" s="2778"/>
      <c r="E15" s="2778"/>
      <c r="F15" s="2778"/>
      <c r="G15" s="2778"/>
      <c r="H15" s="2778"/>
      <c r="I15" s="2778"/>
      <c r="J15" s="2778"/>
      <c r="K15" s="2778"/>
      <c r="L15" s="2778"/>
      <c r="M15" s="2778"/>
      <c r="N15" s="3059"/>
      <c r="O15" s="3059"/>
      <c r="P15" s="3059"/>
      <c r="Q15" s="3059"/>
      <c r="R15" s="3059"/>
      <c r="S15" s="3059"/>
      <c r="T15" s="3059"/>
      <c r="U15" s="3053"/>
      <c r="V15" s="3053"/>
      <c r="W15" s="3053"/>
      <c r="X15" s="3053"/>
      <c r="Y15" s="3053"/>
      <c r="Z15" s="3055"/>
      <c r="AA15" s="3055"/>
      <c r="AB15" s="3055"/>
      <c r="AC15" s="3055"/>
      <c r="AD15" s="3055"/>
      <c r="AE15" s="3055"/>
      <c r="AF15" s="3055"/>
      <c r="AG15" s="3055"/>
      <c r="AH15" s="3055"/>
      <c r="AI15" s="3055"/>
      <c r="AJ15" s="3055"/>
      <c r="AK15" s="3055"/>
      <c r="AL15" s="3055"/>
      <c r="AM15" s="3055"/>
      <c r="AN15" s="2023"/>
      <c r="AO15" s="2024"/>
      <c r="AP15" s="1494"/>
      <c r="AQ15" s="3060" t="e">
        <f>INDEX(연구실동,MATCH($AY$8,성명,0))</f>
        <v>#N/A</v>
      </c>
      <c r="AR15" s="3061"/>
      <c r="AS15" s="3061"/>
      <c r="AT15" s="349" t="s">
        <v>704</v>
      </c>
      <c r="AU15" s="3061" t="e">
        <f>INDEX(연구실호,MATCH($AY$8,성명,0))</f>
        <v>#N/A</v>
      </c>
      <c r="AV15" s="3061"/>
      <c r="AW15" s="3061"/>
      <c r="AX15" s="350" t="s">
        <v>495</v>
      </c>
    </row>
    <row r="16" spans="1:54" s="15" customFormat="1" ht="20.100000000000001" customHeight="1">
      <c r="A16" s="3048">
        <v>5</v>
      </c>
      <c r="B16" s="3049"/>
      <c r="C16" s="3049"/>
      <c r="D16" s="3050"/>
      <c r="E16" s="3050"/>
      <c r="F16" s="3050"/>
      <c r="G16" s="3050"/>
      <c r="H16" s="3050"/>
      <c r="I16" s="3050"/>
      <c r="J16" s="3050"/>
      <c r="K16" s="3050"/>
      <c r="L16" s="3050"/>
      <c r="M16" s="3050"/>
      <c r="N16" s="3051"/>
      <c r="O16" s="3051"/>
      <c r="P16" s="3051"/>
      <c r="Q16" s="3051"/>
      <c r="R16" s="3051"/>
      <c r="S16" s="3051"/>
      <c r="T16" s="3051"/>
      <c r="U16" s="3052"/>
      <c r="V16" s="3052"/>
      <c r="W16" s="3052"/>
      <c r="X16" s="3052"/>
      <c r="Y16" s="3052"/>
      <c r="Z16" s="3054"/>
      <c r="AA16" s="3054"/>
      <c r="AB16" s="3054"/>
      <c r="AC16" s="3054"/>
      <c r="AD16" s="3054"/>
      <c r="AE16" s="3054"/>
      <c r="AF16" s="3054"/>
      <c r="AG16" s="3054"/>
      <c r="AH16" s="3054"/>
      <c r="AI16" s="3054">
        <f>Z16+AE16</f>
        <v>0</v>
      </c>
      <c r="AJ16" s="3054"/>
      <c r="AK16" s="3054"/>
      <c r="AL16" s="3054"/>
      <c r="AM16" s="3054"/>
      <c r="AN16" s="2035" t="s">
        <v>496</v>
      </c>
      <c r="AO16" s="2253"/>
      <c r="AP16" s="1561"/>
      <c r="AQ16" s="3064" t="e">
        <f>INDEX(연구실명,MATCH($AY$8,성명,0))</f>
        <v>#N/A</v>
      </c>
      <c r="AR16" s="3065"/>
      <c r="AS16" s="3065"/>
      <c r="AT16" s="3065"/>
      <c r="AU16" s="3065"/>
      <c r="AV16" s="3066" t="s">
        <v>703</v>
      </c>
      <c r="AW16" s="3066"/>
      <c r="AX16" s="3067"/>
    </row>
    <row r="17" spans="1:50" s="15" customFormat="1" ht="20.100000000000001" customHeight="1">
      <c r="A17" s="1578"/>
      <c r="B17" s="1579"/>
      <c r="C17" s="1579"/>
      <c r="D17" s="2778"/>
      <c r="E17" s="2778"/>
      <c r="F17" s="2778"/>
      <c r="G17" s="2778"/>
      <c r="H17" s="2778"/>
      <c r="I17" s="2778"/>
      <c r="J17" s="2778"/>
      <c r="K17" s="2778"/>
      <c r="L17" s="2778"/>
      <c r="M17" s="2778"/>
      <c r="N17" s="3059"/>
      <c r="O17" s="3059"/>
      <c r="P17" s="3059"/>
      <c r="Q17" s="3059"/>
      <c r="R17" s="3059"/>
      <c r="S17" s="3059"/>
      <c r="T17" s="3059"/>
      <c r="U17" s="3053"/>
      <c r="V17" s="3053"/>
      <c r="W17" s="3053"/>
      <c r="X17" s="3053"/>
      <c r="Y17" s="3053"/>
      <c r="Z17" s="3055"/>
      <c r="AA17" s="3055"/>
      <c r="AB17" s="3055"/>
      <c r="AC17" s="3055"/>
      <c r="AD17" s="3055"/>
      <c r="AE17" s="3055"/>
      <c r="AF17" s="3055"/>
      <c r="AG17" s="3055"/>
      <c r="AH17" s="3055"/>
      <c r="AI17" s="3055"/>
      <c r="AJ17" s="3055"/>
      <c r="AK17" s="3055"/>
      <c r="AL17" s="3055"/>
      <c r="AM17" s="3055"/>
      <c r="AN17" s="2023"/>
      <c r="AO17" s="2024"/>
      <c r="AP17" s="1494"/>
      <c r="AQ17" s="3060" t="e">
        <f>INDEX(연구실동,MATCH($AY$8,성명,0))</f>
        <v>#N/A</v>
      </c>
      <c r="AR17" s="3061"/>
      <c r="AS17" s="3061"/>
      <c r="AT17" s="349" t="s">
        <v>704</v>
      </c>
      <c r="AU17" s="3061" t="e">
        <f>INDEX(연구실호,MATCH($AY$8,성명,0))</f>
        <v>#N/A</v>
      </c>
      <c r="AV17" s="3061"/>
      <c r="AW17" s="3061"/>
      <c r="AX17" s="350" t="s">
        <v>495</v>
      </c>
    </row>
    <row r="18" spans="1:50" s="15" customFormat="1" ht="20.100000000000001" customHeight="1">
      <c r="A18" s="3048">
        <v>6</v>
      </c>
      <c r="B18" s="3049"/>
      <c r="C18" s="3049"/>
      <c r="D18" s="3050"/>
      <c r="E18" s="3050"/>
      <c r="F18" s="3050"/>
      <c r="G18" s="3050"/>
      <c r="H18" s="3050"/>
      <c r="I18" s="3050"/>
      <c r="J18" s="3050"/>
      <c r="K18" s="3050"/>
      <c r="L18" s="3050"/>
      <c r="M18" s="3050"/>
      <c r="N18" s="3051"/>
      <c r="O18" s="3051"/>
      <c r="P18" s="3051"/>
      <c r="Q18" s="3051"/>
      <c r="R18" s="3051"/>
      <c r="S18" s="3051"/>
      <c r="T18" s="3051"/>
      <c r="U18" s="3052"/>
      <c r="V18" s="3052"/>
      <c r="W18" s="3052"/>
      <c r="X18" s="3052"/>
      <c r="Y18" s="3052"/>
      <c r="Z18" s="3054"/>
      <c r="AA18" s="3054"/>
      <c r="AB18" s="3054"/>
      <c r="AC18" s="3054"/>
      <c r="AD18" s="3054"/>
      <c r="AE18" s="3054"/>
      <c r="AF18" s="3054"/>
      <c r="AG18" s="3054"/>
      <c r="AH18" s="3054"/>
      <c r="AI18" s="3054">
        <f>Z18+AE18</f>
        <v>0</v>
      </c>
      <c r="AJ18" s="3054"/>
      <c r="AK18" s="3054"/>
      <c r="AL18" s="3054"/>
      <c r="AM18" s="3054"/>
      <c r="AN18" s="2035" t="s">
        <v>496</v>
      </c>
      <c r="AO18" s="2253"/>
      <c r="AP18" s="1561"/>
      <c r="AQ18" s="3064" t="e">
        <f>INDEX(연구실명,MATCH($AY$8,성명,0))</f>
        <v>#N/A</v>
      </c>
      <c r="AR18" s="3065"/>
      <c r="AS18" s="3065"/>
      <c r="AT18" s="3065"/>
      <c r="AU18" s="3065"/>
      <c r="AV18" s="3066" t="s">
        <v>703</v>
      </c>
      <c r="AW18" s="3066"/>
      <c r="AX18" s="3067"/>
    </row>
    <row r="19" spans="1:50" s="15" customFormat="1" ht="20.100000000000001" customHeight="1">
      <c r="A19" s="1578"/>
      <c r="B19" s="1579"/>
      <c r="C19" s="1579"/>
      <c r="D19" s="2778"/>
      <c r="E19" s="2778"/>
      <c r="F19" s="2778"/>
      <c r="G19" s="2778"/>
      <c r="H19" s="2778"/>
      <c r="I19" s="2778"/>
      <c r="J19" s="2778"/>
      <c r="K19" s="2778"/>
      <c r="L19" s="2778"/>
      <c r="M19" s="2778"/>
      <c r="N19" s="3059"/>
      <c r="O19" s="3059"/>
      <c r="P19" s="3059"/>
      <c r="Q19" s="3059"/>
      <c r="R19" s="3059"/>
      <c r="S19" s="3059"/>
      <c r="T19" s="3059"/>
      <c r="U19" s="3053"/>
      <c r="V19" s="3053"/>
      <c r="W19" s="3053"/>
      <c r="X19" s="3053"/>
      <c r="Y19" s="3053"/>
      <c r="Z19" s="3055"/>
      <c r="AA19" s="3055"/>
      <c r="AB19" s="3055"/>
      <c r="AC19" s="3055"/>
      <c r="AD19" s="3055"/>
      <c r="AE19" s="3055"/>
      <c r="AF19" s="3055"/>
      <c r="AG19" s="3055"/>
      <c r="AH19" s="3055"/>
      <c r="AI19" s="3055"/>
      <c r="AJ19" s="3055"/>
      <c r="AK19" s="3055"/>
      <c r="AL19" s="3055"/>
      <c r="AM19" s="3055"/>
      <c r="AN19" s="2023"/>
      <c r="AO19" s="2024"/>
      <c r="AP19" s="1494"/>
      <c r="AQ19" s="3060" t="e">
        <f>INDEX(연구실동,MATCH($AY$8,성명,0))</f>
        <v>#N/A</v>
      </c>
      <c r="AR19" s="3061"/>
      <c r="AS19" s="3061"/>
      <c r="AT19" s="349" t="s">
        <v>704</v>
      </c>
      <c r="AU19" s="3061" t="e">
        <f>INDEX(연구실호,MATCH($AY$8,성명,0))</f>
        <v>#N/A</v>
      </c>
      <c r="AV19" s="3061"/>
      <c r="AW19" s="3061"/>
      <c r="AX19" s="350" t="s">
        <v>495</v>
      </c>
    </row>
    <row r="20" spans="1:50" s="15" customFormat="1" ht="20.100000000000001" customHeight="1">
      <c r="A20" s="3048">
        <v>7</v>
      </c>
      <c r="B20" s="3049"/>
      <c r="C20" s="3049"/>
      <c r="D20" s="3050"/>
      <c r="E20" s="3050"/>
      <c r="F20" s="3050"/>
      <c r="G20" s="3050"/>
      <c r="H20" s="3050"/>
      <c r="I20" s="3050"/>
      <c r="J20" s="3050"/>
      <c r="K20" s="3050"/>
      <c r="L20" s="3050"/>
      <c r="M20" s="3050"/>
      <c r="N20" s="3051"/>
      <c r="O20" s="3051"/>
      <c r="P20" s="3051"/>
      <c r="Q20" s="3051"/>
      <c r="R20" s="3051"/>
      <c r="S20" s="3051"/>
      <c r="T20" s="3051"/>
      <c r="U20" s="3052"/>
      <c r="V20" s="3052"/>
      <c r="W20" s="3052"/>
      <c r="X20" s="3052"/>
      <c r="Y20" s="3052"/>
      <c r="Z20" s="3054"/>
      <c r="AA20" s="3054"/>
      <c r="AB20" s="3054"/>
      <c r="AC20" s="3054"/>
      <c r="AD20" s="3054"/>
      <c r="AE20" s="3054"/>
      <c r="AF20" s="3054"/>
      <c r="AG20" s="3054"/>
      <c r="AH20" s="3054"/>
      <c r="AI20" s="3054">
        <f>Z20+AE20</f>
        <v>0</v>
      </c>
      <c r="AJ20" s="3054"/>
      <c r="AK20" s="3054"/>
      <c r="AL20" s="3054"/>
      <c r="AM20" s="3054"/>
      <c r="AN20" s="2035" t="s">
        <v>496</v>
      </c>
      <c r="AO20" s="2253"/>
      <c r="AP20" s="1561"/>
      <c r="AQ20" s="3064" t="e">
        <f>INDEX(연구실명,MATCH($AY$8,성명,0))</f>
        <v>#N/A</v>
      </c>
      <c r="AR20" s="3065"/>
      <c r="AS20" s="3065"/>
      <c r="AT20" s="3065"/>
      <c r="AU20" s="3065"/>
      <c r="AV20" s="3066" t="s">
        <v>703</v>
      </c>
      <c r="AW20" s="3066"/>
      <c r="AX20" s="3067"/>
    </row>
    <row r="21" spans="1:50" s="15" customFormat="1" ht="20.100000000000001" customHeight="1">
      <c r="A21" s="1578"/>
      <c r="B21" s="1579"/>
      <c r="C21" s="1579"/>
      <c r="D21" s="2778"/>
      <c r="E21" s="2778"/>
      <c r="F21" s="2778"/>
      <c r="G21" s="2778"/>
      <c r="H21" s="2778"/>
      <c r="I21" s="2778"/>
      <c r="J21" s="2778"/>
      <c r="K21" s="2778"/>
      <c r="L21" s="2778"/>
      <c r="M21" s="2778"/>
      <c r="N21" s="3059"/>
      <c r="O21" s="3059"/>
      <c r="P21" s="3059"/>
      <c r="Q21" s="3059"/>
      <c r="R21" s="3059"/>
      <c r="S21" s="3059"/>
      <c r="T21" s="3059"/>
      <c r="U21" s="3053"/>
      <c r="V21" s="3053"/>
      <c r="W21" s="3053"/>
      <c r="X21" s="3053"/>
      <c r="Y21" s="3053"/>
      <c r="Z21" s="3055"/>
      <c r="AA21" s="3055"/>
      <c r="AB21" s="3055"/>
      <c r="AC21" s="3055"/>
      <c r="AD21" s="3055"/>
      <c r="AE21" s="3055"/>
      <c r="AF21" s="3055"/>
      <c r="AG21" s="3055"/>
      <c r="AH21" s="3055"/>
      <c r="AI21" s="3055"/>
      <c r="AJ21" s="3055"/>
      <c r="AK21" s="3055"/>
      <c r="AL21" s="3055"/>
      <c r="AM21" s="3055"/>
      <c r="AN21" s="2023"/>
      <c r="AO21" s="2024"/>
      <c r="AP21" s="1494"/>
      <c r="AQ21" s="3060" t="e">
        <f>INDEX(연구실동,MATCH($AY$8,성명,0))</f>
        <v>#N/A</v>
      </c>
      <c r="AR21" s="3061"/>
      <c r="AS21" s="3061"/>
      <c r="AT21" s="349" t="s">
        <v>704</v>
      </c>
      <c r="AU21" s="3061" t="e">
        <f>INDEX(연구실호,MATCH($AY$8,성명,0))</f>
        <v>#N/A</v>
      </c>
      <c r="AV21" s="3061"/>
      <c r="AW21" s="3061"/>
      <c r="AX21" s="350" t="s">
        <v>495</v>
      </c>
    </row>
    <row r="22" spans="1:50" s="15" customFormat="1" ht="20.100000000000001" customHeight="1">
      <c r="A22" s="3048">
        <v>8</v>
      </c>
      <c r="B22" s="3049"/>
      <c r="C22" s="3049"/>
      <c r="D22" s="3050"/>
      <c r="E22" s="3050"/>
      <c r="F22" s="3050"/>
      <c r="G22" s="3050"/>
      <c r="H22" s="3050"/>
      <c r="I22" s="3050"/>
      <c r="J22" s="3050"/>
      <c r="K22" s="3050"/>
      <c r="L22" s="3050"/>
      <c r="M22" s="3050"/>
      <c r="N22" s="3051"/>
      <c r="O22" s="3051"/>
      <c r="P22" s="3051"/>
      <c r="Q22" s="3051"/>
      <c r="R22" s="3051"/>
      <c r="S22" s="3051"/>
      <c r="T22" s="3051"/>
      <c r="U22" s="3052"/>
      <c r="V22" s="3052"/>
      <c r="W22" s="3052"/>
      <c r="X22" s="3052"/>
      <c r="Y22" s="3052"/>
      <c r="Z22" s="3054"/>
      <c r="AA22" s="3054"/>
      <c r="AB22" s="3054"/>
      <c r="AC22" s="3054"/>
      <c r="AD22" s="3054"/>
      <c r="AE22" s="3054"/>
      <c r="AF22" s="3054"/>
      <c r="AG22" s="3054"/>
      <c r="AH22" s="3054"/>
      <c r="AI22" s="3054">
        <f>Z22+AE22</f>
        <v>0</v>
      </c>
      <c r="AJ22" s="3054"/>
      <c r="AK22" s="3054"/>
      <c r="AL22" s="3054"/>
      <c r="AM22" s="3054"/>
      <c r="AN22" s="2035" t="s">
        <v>496</v>
      </c>
      <c r="AO22" s="2253"/>
      <c r="AP22" s="1561"/>
      <c r="AQ22" s="3064" t="e">
        <f>INDEX(연구실명,MATCH($AY$8,성명,0))</f>
        <v>#N/A</v>
      </c>
      <c r="AR22" s="3065"/>
      <c r="AS22" s="3065"/>
      <c r="AT22" s="3065"/>
      <c r="AU22" s="3065"/>
      <c r="AV22" s="3066" t="s">
        <v>703</v>
      </c>
      <c r="AW22" s="3066"/>
      <c r="AX22" s="3067"/>
    </row>
    <row r="23" spans="1:50" s="15" customFormat="1" ht="20.100000000000001" customHeight="1">
      <c r="A23" s="1578"/>
      <c r="B23" s="1579"/>
      <c r="C23" s="1579"/>
      <c r="D23" s="2778"/>
      <c r="E23" s="2778"/>
      <c r="F23" s="2778"/>
      <c r="G23" s="2778"/>
      <c r="H23" s="2778"/>
      <c r="I23" s="2778"/>
      <c r="J23" s="2778"/>
      <c r="K23" s="2778"/>
      <c r="L23" s="2778"/>
      <c r="M23" s="2778"/>
      <c r="N23" s="3059"/>
      <c r="O23" s="3059"/>
      <c r="P23" s="3059"/>
      <c r="Q23" s="3059"/>
      <c r="R23" s="3059"/>
      <c r="S23" s="3059"/>
      <c r="T23" s="3059"/>
      <c r="U23" s="3053"/>
      <c r="V23" s="3053"/>
      <c r="W23" s="3053"/>
      <c r="X23" s="3053"/>
      <c r="Y23" s="3053"/>
      <c r="Z23" s="3055"/>
      <c r="AA23" s="3055"/>
      <c r="AB23" s="3055"/>
      <c r="AC23" s="3055"/>
      <c r="AD23" s="3055"/>
      <c r="AE23" s="3055"/>
      <c r="AF23" s="3055"/>
      <c r="AG23" s="3055"/>
      <c r="AH23" s="3055"/>
      <c r="AI23" s="3055"/>
      <c r="AJ23" s="3055"/>
      <c r="AK23" s="3055"/>
      <c r="AL23" s="3055"/>
      <c r="AM23" s="3055"/>
      <c r="AN23" s="2023"/>
      <c r="AO23" s="2024"/>
      <c r="AP23" s="1494"/>
      <c r="AQ23" s="3060" t="e">
        <f>INDEX(연구실동,MATCH($AY$8,성명,0))</f>
        <v>#N/A</v>
      </c>
      <c r="AR23" s="3061"/>
      <c r="AS23" s="3061"/>
      <c r="AT23" s="349" t="s">
        <v>704</v>
      </c>
      <c r="AU23" s="3061" t="e">
        <f>INDEX(연구실호,MATCH($AY$8,성명,0))</f>
        <v>#N/A</v>
      </c>
      <c r="AV23" s="3061"/>
      <c r="AW23" s="3061"/>
      <c r="AX23" s="350" t="s">
        <v>495</v>
      </c>
    </row>
    <row r="24" spans="1:50" s="15" customFormat="1" ht="20.100000000000001" customHeight="1">
      <c r="A24" s="3048">
        <v>9</v>
      </c>
      <c r="B24" s="3049"/>
      <c r="C24" s="3049"/>
      <c r="D24" s="3050"/>
      <c r="E24" s="3050"/>
      <c r="F24" s="3050"/>
      <c r="G24" s="3050"/>
      <c r="H24" s="3050"/>
      <c r="I24" s="3050"/>
      <c r="J24" s="3050"/>
      <c r="K24" s="3050"/>
      <c r="L24" s="3050"/>
      <c r="M24" s="3050"/>
      <c r="N24" s="3051"/>
      <c r="O24" s="3051"/>
      <c r="P24" s="3051"/>
      <c r="Q24" s="3051"/>
      <c r="R24" s="3051"/>
      <c r="S24" s="3051"/>
      <c r="T24" s="3051"/>
      <c r="U24" s="3052"/>
      <c r="V24" s="3052"/>
      <c r="W24" s="3052"/>
      <c r="X24" s="3052"/>
      <c r="Y24" s="3052"/>
      <c r="Z24" s="3054"/>
      <c r="AA24" s="3054"/>
      <c r="AB24" s="3054"/>
      <c r="AC24" s="3054"/>
      <c r="AD24" s="3054"/>
      <c r="AE24" s="3054"/>
      <c r="AF24" s="3054"/>
      <c r="AG24" s="3054"/>
      <c r="AH24" s="3054"/>
      <c r="AI24" s="3054">
        <f>Z24+AE24</f>
        <v>0</v>
      </c>
      <c r="AJ24" s="3054"/>
      <c r="AK24" s="3054"/>
      <c r="AL24" s="3054"/>
      <c r="AM24" s="3054"/>
      <c r="AN24" s="2035" t="s">
        <v>496</v>
      </c>
      <c r="AO24" s="2253"/>
      <c r="AP24" s="1561"/>
      <c r="AQ24" s="3064" t="e">
        <f>INDEX(연구실명,MATCH($AY$8,성명,0))</f>
        <v>#N/A</v>
      </c>
      <c r="AR24" s="3065"/>
      <c r="AS24" s="3065"/>
      <c r="AT24" s="3065"/>
      <c r="AU24" s="3065"/>
      <c r="AV24" s="3066" t="s">
        <v>703</v>
      </c>
      <c r="AW24" s="3066"/>
      <c r="AX24" s="3067"/>
    </row>
    <row r="25" spans="1:50" s="15" customFormat="1" ht="20.100000000000001" customHeight="1">
      <c r="A25" s="1578"/>
      <c r="B25" s="1579"/>
      <c r="C25" s="1579"/>
      <c r="D25" s="2778"/>
      <c r="E25" s="2778"/>
      <c r="F25" s="2778"/>
      <c r="G25" s="2778"/>
      <c r="H25" s="2778"/>
      <c r="I25" s="2778"/>
      <c r="J25" s="2778"/>
      <c r="K25" s="2778"/>
      <c r="L25" s="2778"/>
      <c r="M25" s="2778"/>
      <c r="N25" s="3059"/>
      <c r="O25" s="3059"/>
      <c r="P25" s="3059"/>
      <c r="Q25" s="3059"/>
      <c r="R25" s="3059"/>
      <c r="S25" s="3059"/>
      <c r="T25" s="3059"/>
      <c r="U25" s="3053"/>
      <c r="V25" s="3053"/>
      <c r="W25" s="3053"/>
      <c r="X25" s="3053"/>
      <c r="Y25" s="3053"/>
      <c r="Z25" s="3055"/>
      <c r="AA25" s="3055"/>
      <c r="AB25" s="3055"/>
      <c r="AC25" s="3055"/>
      <c r="AD25" s="3055"/>
      <c r="AE25" s="3055"/>
      <c r="AF25" s="3055"/>
      <c r="AG25" s="3055"/>
      <c r="AH25" s="3055"/>
      <c r="AI25" s="3055"/>
      <c r="AJ25" s="3055"/>
      <c r="AK25" s="3055"/>
      <c r="AL25" s="3055"/>
      <c r="AM25" s="3055"/>
      <c r="AN25" s="2023"/>
      <c r="AO25" s="2024"/>
      <c r="AP25" s="1494"/>
      <c r="AQ25" s="3060" t="e">
        <f>INDEX(연구실동,MATCH($AY$8,성명,0))</f>
        <v>#N/A</v>
      </c>
      <c r="AR25" s="3061"/>
      <c r="AS25" s="3061"/>
      <c r="AT25" s="349" t="s">
        <v>704</v>
      </c>
      <c r="AU25" s="3061" t="e">
        <f>INDEX(연구실호,MATCH($AY$8,성명,0))</f>
        <v>#N/A</v>
      </c>
      <c r="AV25" s="3061"/>
      <c r="AW25" s="3061"/>
      <c r="AX25" s="350" t="s">
        <v>495</v>
      </c>
    </row>
    <row r="26" spans="1:50" s="15" customFormat="1" ht="20.100000000000001" customHeight="1">
      <c r="A26" s="3048">
        <v>10</v>
      </c>
      <c r="B26" s="3049"/>
      <c r="C26" s="3049"/>
      <c r="D26" s="3050"/>
      <c r="E26" s="3050"/>
      <c r="F26" s="3050"/>
      <c r="G26" s="3050"/>
      <c r="H26" s="3050"/>
      <c r="I26" s="3050"/>
      <c r="J26" s="3050"/>
      <c r="K26" s="3050"/>
      <c r="L26" s="3050"/>
      <c r="M26" s="3050"/>
      <c r="N26" s="3051"/>
      <c r="O26" s="3051"/>
      <c r="P26" s="3051"/>
      <c r="Q26" s="3051"/>
      <c r="R26" s="3051"/>
      <c r="S26" s="3051"/>
      <c r="T26" s="3051"/>
      <c r="U26" s="3052"/>
      <c r="V26" s="3052"/>
      <c r="W26" s="3052"/>
      <c r="X26" s="3052"/>
      <c r="Y26" s="3052"/>
      <c r="Z26" s="3054"/>
      <c r="AA26" s="3054"/>
      <c r="AB26" s="3054"/>
      <c r="AC26" s="3054"/>
      <c r="AD26" s="3054"/>
      <c r="AE26" s="3054"/>
      <c r="AF26" s="3054"/>
      <c r="AG26" s="3054"/>
      <c r="AH26" s="3054"/>
      <c r="AI26" s="3054">
        <f>Z26+AE26</f>
        <v>0</v>
      </c>
      <c r="AJ26" s="3054"/>
      <c r="AK26" s="3054"/>
      <c r="AL26" s="3054"/>
      <c r="AM26" s="3054"/>
      <c r="AN26" s="2035" t="s">
        <v>496</v>
      </c>
      <c r="AO26" s="2253"/>
      <c r="AP26" s="1561"/>
      <c r="AQ26" s="3064" t="e">
        <f>INDEX(연구실명,MATCH($AY$8,성명,0))</f>
        <v>#N/A</v>
      </c>
      <c r="AR26" s="3065"/>
      <c r="AS26" s="3065"/>
      <c r="AT26" s="3065"/>
      <c r="AU26" s="3065"/>
      <c r="AV26" s="3066" t="s">
        <v>703</v>
      </c>
      <c r="AW26" s="3066"/>
      <c r="AX26" s="3067"/>
    </row>
    <row r="27" spans="1:50" s="15" customFormat="1" ht="20.100000000000001" customHeight="1">
      <c r="A27" s="1578"/>
      <c r="B27" s="1579"/>
      <c r="C27" s="1579"/>
      <c r="D27" s="2778"/>
      <c r="E27" s="2778"/>
      <c r="F27" s="2778"/>
      <c r="G27" s="2778"/>
      <c r="H27" s="2778"/>
      <c r="I27" s="2778"/>
      <c r="J27" s="2778"/>
      <c r="K27" s="2778"/>
      <c r="L27" s="2778"/>
      <c r="M27" s="2778"/>
      <c r="N27" s="3059"/>
      <c r="O27" s="3059"/>
      <c r="P27" s="3059"/>
      <c r="Q27" s="3059"/>
      <c r="R27" s="3059"/>
      <c r="S27" s="3059"/>
      <c r="T27" s="3059"/>
      <c r="U27" s="3053"/>
      <c r="V27" s="3053"/>
      <c r="W27" s="3053"/>
      <c r="X27" s="3053"/>
      <c r="Y27" s="3053"/>
      <c r="Z27" s="3055"/>
      <c r="AA27" s="3055"/>
      <c r="AB27" s="3055"/>
      <c r="AC27" s="3055"/>
      <c r="AD27" s="3055"/>
      <c r="AE27" s="3055"/>
      <c r="AF27" s="3055"/>
      <c r="AG27" s="3055"/>
      <c r="AH27" s="3055"/>
      <c r="AI27" s="3055"/>
      <c r="AJ27" s="3055"/>
      <c r="AK27" s="3055"/>
      <c r="AL27" s="3055"/>
      <c r="AM27" s="3055"/>
      <c r="AN27" s="2023"/>
      <c r="AO27" s="2024"/>
      <c r="AP27" s="1494"/>
      <c r="AQ27" s="3060" t="e">
        <f>INDEX(연구실동,MATCH($AY$8,성명,0))</f>
        <v>#N/A</v>
      </c>
      <c r="AR27" s="3061"/>
      <c r="AS27" s="3061"/>
      <c r="AT27" s="349" t="s">
        <v>704</v>
      </c>
      <c r="AU27" s="3061" t="e">
        <f>INDEX(연구실호,MATCH($AY$8,성명,0))</f>
        <v>#N/A</v>
      </c>
      <c r="AV27" s="3061"/>
      <c r="AW27" s="3061"/>
      <c r="AX27" s="350" t="s">
        <v>495</v>
      </c>
    </row>
    <row r="28" spans="1:50" s="15" customFormat="1" ht="20.100000000000001" customHeight="1">
      <c r="A28" s="3070" t="s">
        <v>497</v>
      </c>
      <c r="B28" s="3071"/>
      <c r="C28" s="3071"/>
      <c r="D28" s="3071"/>
      <c r="E28" s="3071"/>
      <c r="F28" s="3071"/>
      <c r="G28" s="3071"/>
      <c r="H28" s="3071"/>
      <c r="I28" s="3071"/>
      <c r="J28" s="3071"/>
      <c r="K28" s="3071"/>
      <c r="L28" s="3071"/>
      <c r="M28" s="3071"/>
      <c r="N28" s="3071"/>
      <c r="O28" s="3071"/>
      <c r="P28" s="3071"/>
      <c r="Q28" s="3071"/>
      <c r="R28" s="3071"/>
      <c r="S28" s="3071"/>
      <c r="T28" s="3072"/>
      <c r="U28" s="3073"/>
      <c r="V28" s="3074"/>
      <c r="W28" s="3074"/>
      <c r="X28" s="3074"/>
      <c r="Y28" s="3075"/>
      <c r="Z28" s="3076">
        <f>SUM(Z8:AD27)</f>
        <v>0</v>
      </c>
      <c r="AA28" s="3077"/>
      <c r="AB28" s="3077"/>
      <c r="AC28" s="3077"/>
      <c r="AD28" s="3078"/>
      <c r="AE28" s="3076">
        <f>SUM(AE8:AH27)</f>
        <v>0</v>
      </c>
      <c r="AF28" s="3077"/>
      <c r="AG28" s="3077"/>
      <c r="AH28" s="3078"/>
      <c r="AI28" s="3076">
        <f>SUM(AI8:AM27)</f>
        <v>0</v>
      </c>
      <c r="AJ28" s="3077"/>
      <c r="AK28" s="3077"/>
      <c r="AL28" s="3077"/>
      <c r="AM28" s="3078"/>
      <c r="AN28" s="1340"/>
      <c r="AO28" s="1449"/>
      <c r="AP28" s="2070"/>
      <c r="AQ28" s="1340"/>
      <c r="AR28" s="1449"/>
      <c r="AS28" s="1449"/>
      <c r="AT28" s="1449"/>
      <c r="AU28" s="1449"/>
      <c r="AV28" s="1449"/>
      <c r="AW28" s="1449"/>
      <c r="AX28" s="1450"/>
    </row>
    <row r="29" spans="1:50" s="15" customFormat="1" ht="9.9499999999999993" customHeight="1">
      <c r="A29" s="21"/>
      <c r="B29" s="21"/>
      <c r="C29" s="21"/>
      <c r="D29" s="21"/>
      <c r="E29" s="21"/>
      <c r="F29" s="21"/>
      <c r="G29" s="21"/>
      <c r="H29" s="21"/>
      <c r="I29" s="21"/>
      <c r="J29" s="21"/>
      <c r="K29" s="21"/>
      <c r="L29" s="21"/>
      <c r="M29" s="21"/>
      <c r="N29" s="21"/>
      <c r="O29" s="21"/>
      <c r="P29" s="21"/>
      <c r="Q29" s="21"/>
      <c r="R29" s="21"/>
      <c r="S29" s="21"/>
      <c r="T29" s="21"/>
      <c r="U29" s="166"/>
      <c r="V29" s="166"/>
      <c r="W29" s="166"/>
      <c r="X29" s="166"/>
      <c r="Y29" s="166"/>
      <c r="Z29" s="21"/>
      <c r="AA29" s="21"/>
      <c r="AB29" s="21"/>
      <c r="AC29" s="21"/>
      <c r="AD29" s="21"/>
      <c r="AE29" s="21"/>
      <c r="AF29" s="21"/>
      <c r="AG29" s="21"/>
      <c r="AH29" s="21"/>
      <c r="AI29" s="21"/>
      <c r="AJ29" s="21"/>
      <c r="AK29" s="21"/>
      <c r="AL29" s="21"/>
      <c r="AM29" s="21"/>
      <c r="AN29" s="21"/>
      <c r="AO29" s="21"/>
      <c r="AP29" s="21"/>
      <c r="AQ29" s="21"/>
      <c r="AR29" s="21"/>
      <c r="AS29" s="17"/>
      <c r="AT29" s="232"/>
      <c r="AU29" s="232"/>
      <c r="AV29" s="21"/>
      <c r="AW29" s="21"/>
      <c r="AX29" s="17"/>
    </row>
    <row r="30" spans="1:50" s="15" customFormat="1" ht="17.100000000000001" customHeight="1">
      <c r="A30" s="1276" t="s">
        <v>1197</v>
      </c>
      <c r="B30" s="1276"/>
      <c r="C30" s="1276"/>
      <c r="D30" s="1276"/>
      <c r="E30" s="1276"/>
      <c r="F30" s="1276"/>
      <c r="G30" s="1276"/>
      <c r="H30" s="1276"/>
      <c r="I30" s="1276"/>
      <c r="J30" s="1276"/>
      <c r="K30" s="1276"/>
      <c r="L30" s="1276"/>
      <c r="M30" s="1276"/>
      <c r="N30" s="1276"/>
      <c r="O30" s="1276"/>
      <c r="P30" s="1276"/>
      <c r="Q30" s="1276"/>
      <c r="R30" s="1276"/>
      <c r="S30" s="1276"/>
      <c r="T30" s="1276"/>
      <c r="U30" s="1276"/>
      <c r="V30" s="1276"/>
      <c r="W30" s="1276"/>
      <c r="X30" s="1276"/>
      <c r="Y30" s="1276"/>
      <c r="Z30" s="1276"/>
      <c r="AA30" s="1276"/>
      <c r="AB30" s="1276"/>
      <c r="AC30" s="1276"/>
      <c r="AD30" s="1276"/>
      <c r="AE30" s="1276"/>
      <c r="AF30" s="1276"/>
      <c r="AG30" s="1276"/>
      <c r="AH30" s="1276"/>
      <c r="AI30" s="1276"/>
      <c r="AJ30" s="1276"/>
      <c r="AK30" s="1276"/>
      <c r="AL30" s="1276"/>
      <c r="AM30" s="1276"/>
      <c r="AN30" s="1276"/>
      <c r="AO30" s="1276"/>
      <c r="AP30" s="1276"/>
      <c r="AQ30" s="1276"/>
      <c r="AR30" s="1276"/>
      <c r="AS30" s="1276"/>
      <c r="AT30" s="1276"/>
      <c r="AU30" s="1276"/>
      <c r="AV30" s="1276"/>
      <c r="AW30" s="1276"/>
      <c r="AX30" s="1276"/>
    </row>
    <row r="31" spans="1:50" s="15" customFormat="1" ht="12.95" customHeight="1">
      <c r="U31" s="43"/>
      <c r="V31" s="43"/>
      <c r="W31" s="43"/>
      <c r="X31" s="43"/>
      <c r="Y31" s="43"/>
      <c r="AT31" s="233"/>
      <c r="AU31" s="233"/>
    </row>
    <row r="32" spans="1:50" s="15" customFormat="1" ht="17.100000000000001" customHeight="1">
      <c r="A32" s="1214" t="s">
        <v>498</v>
      </c>
      <c r="B32" s="1214"/>
      <c r="C32" s="1214"/>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c r="AN32" s="1214"/>
      <c r="AO32" s="1214"/>
      <c r="AP32" s="1214"/>
      <c r="AQ32" s="1214"/>
      <c r="AR32" s="1214"/>
      <c r="AS32" s="1214"/>
      <c r="AT32" s="1214"/>
      <c r="AU32" s="1214"/>
      <c r="AV32" s="1214"/>
      <c r="AW32" s="1214"/>
      <c r="AX32" s="1214"/>
    </row>
    <row r="33" spans="1:87" s="15" customFormat="1" ht="12.95" customHeight="1">
      <c r="U33" s="43"/>
      <c r="V33" s="43"/>
      <c r="W33" s="43"/>
      <c r="X33" s="43"/>
      <c r="Y33" s="43"/>
      <c r="AT33" s="233"/>
      <c r="AU33" s="233"/>
    </row>
    <row r="34" spans="1:87" ht="18" customHeight="1">
      <c r="A34" s="3068">
        <f ca="1">TODAY()</f>
        <v>45428</v>
      </c>
      <c r="B34" s="3068"/>
      <c r="C34" s="3068"/>
      <c r="D34" s="3068"/>
      <c r="E34" s="3068"/>
      <c r="F34" s="3068"/>
      <c r="G34" s="3068"/>
      <c r="H34" s="3068"/>
      <c r="I34" s="3068"/>
      <c r="J34" s="3068"/>
      <c r="K34" s="3068"/>
      <c r="L34" s="3068"/>
      <c r="M34" s="3068"/>
      <c r="N34" s="3068"/>
      <c r="O34" s="3068"/>
      <c r="P34" s="3068"/>
      <c r="Q34" s="3068"/>
      <c r="R34" s="3068"/>
      <c r="S34" s="3068"/>
      <c r="T34" s="3068"/>
      <c r="U34" s="3068"/>
      <c r="V34" s="3068"/>
      <c r="W34" s="3068"/>
      <c r="X34" s="3068"/>
      <c r="Y34" s="3068"/>
      <c r="Z34" s="3068"/>
      <c r="AA34" s="3068"/>
      <c r="AB34" s="3068"/>
      <c r="AC34" s="3068"/>
      <c r="AD34" s="3068"/>
      <c r="AE34" s="3068"/>
      <c r="AF34" s="3068"/>
      <c r="AG34" s="3068"/>
      <c r="AH34" s="3068"/>
      <c r="AI34" s="3068"/>
      <c r="AJ34" s="3068"/>
      <c r="AK34" s="3068"/>
      <c r="AL34" s="3068"/>
      <c r="AM34" s="3068"/>
      <c r="AN34" s="3068"/>
      <c r="AO34" s="3068"/>
      <c r="AP34" s="3068"/>
      <c r="AQ34" s="3068"/>
      <c r="AR34" s="3068"/>
      <c r="AS34" s="3068"/>
      <c r="AT34" s="3068"/>
      <c r="AU34" s="3068"/>
      <c r="AV34" s="3068"/>
      <c r="AW34" s="3068"/>
      <c r="AX34" s="3068"/>
    </row>
    <row r="35" spans="1:87" s="1" customFormat="1" ht="12.95" customHeight="1">
      <c r="A35" s="45"/>
      <c r="B35" s="45"/>
      <c r="C35" s="45"/>
      <c r="D35" s="45"/>
      <c r="E35" s="45"/>
      <c r="F35" s="45"/>
      <c r="G35" s="45"/>
      <c r="H35" s="45"/>
      <c r="I35" s="45"/>
      <c r="J35" s="45"/>
      <c r="K35" s="45"/>
      <c r="L35" s="45"/>
      <c r="M35" s="45"/>
      <c r="N35" s="45"/>
      <c r="O35" s="45"/>
      <c r="P35" s="45"/>
      <c r="Q35" s="45"/>
      <c r="R35" s="45"/>
      <c r="S35" s="45"/>
      <c r="T35" s="45"/>
      <c r="U35" s="48"/>
      <c r="V35" s="48"/>
      <c r="W35" s="48"/>
      <c r="X35" s="48"/>
      <c r="Y35" s="48"/>
      <c r="Z35" s="45"/>
      <c r="AA35" s="48"/>
      <c r="AB35" s="48"/>
      <c r="AC35" s="48"/>
      <c r="AD35" s="48"/>
      <c r="AE35" s="45"/>
      <c r="AF35" s="48"/>
      <c r="AG35" s="48"/>
      <c r="AH35" s="48"/>
      <c r="AI35" s="45"/>
      <c r="AJ35" s="48"/>
      <c r="AK35" s="48"/>
      <c r="AL35" s="48"/>
      <c r="AM35" s="48"/>
      <c r="AN35" s="48"/>
      <c r="AO35" s="48"/>
      <c r="AP35" s="45"/>
      <c r="AQ35" s="45"/>
      <c r="AR35" s="45"/>
      <c r="AS35" s="13"/>
      <c r="AT35" s="235"/>
      <c r="AU35" s="235"/>
      <c r="AV35" s="13"/>
      <c r="AW35" s="13"/>
      <c r="AX35" s="13"/>
    </row>
    <row r="36" spans="1:87" s="13" customFormat="1" ht="20.100000000000001" customHeight="1">
      <c r="V36" s="44"/>
      <c r="W36" s="44"/>
      <c r="X36" s="44"/>
      <c r="Y36" s="44"/>
      <c r="Z36" s="44"/>
      <c r="AA36" s="44"/>
      <c r="AB36" s="44"/>
      <c r="AC36" s="1410" t="s">
        <v>705</v>
      </c>
      <c r="AD36" s="1410"/>
      <c r="AE36" s="1410"/>
      <c r="AF36" s="1410"/>
      <c r="AG36" s="1410"/>
      <c r="AH36" s="1410"/>
      <c r="AI36" s="1410"/>
      <c r="AJ36" s="3069" t="e">
        <f>INDEX(소속,MATCH(AJ37,성명,0))</f>
        <v>#N/A</v>
      </c>
      <c r="AK36" s="3069"/>
      <c r="AL36" s="3069"/>
      <c r="AM36" s="3069"/>
      <c r="AN36" s="3069"/>
      <c r="AO36" s="3069"/>
      <c r="AP36" s="3069"/>
      <c r="AQ36" s="3069"/>
      <c r="AR36" s="3069"/>
      <c r="AS36" s="3069"/>
      <c r="AT36" s="3069"/>
      <c r="AU36" s="3069"/>
      <c r="AV36" s="3069"/>
      <c r="AW36" s="3069"/>
      <c r="AX36" s="3069"/>
    </row>
    <row r="37" spans="1:87" s="13" customFormat="1" ht="20.100000000000001" customHeight="1">
      <c r="W37" s="44"/>
      <c r="X37" s="44"/>
      <c r="Y37" s="44"/>
      <c r="Z37" s="44"/>
      <c r="AA37" s="44"/>
      <c r="AB37" s="44"/>
      <c r="AC37" s="1410" t="s">
        <v>978</v>
      </c>
      <c r="AD37" s="1410"/>
      <c r="AE37" s="1410"/>
      <c r="AF37" s="1410"/>
      <c r="AG37" s="1410"/>
      <c r="AH37" s="1410"/>
      <c r="AI37" s="1410"/>
      <c r="AJ37" s="1220">
        <f>'1'!$AJ$24</f>
        <v>0</v>
      </c>
      <c r="AK37" s="1220"/>
      <c r="AL37" s="1220"/>
      <c r="AM37" s="1220"/>
      <c r="AN37" s="1220"/>
      <c r="AO37" s="1220"/>
      <c r="AP37" s="1220"/>
      <c r="AQ37" s="1220"/>
      <c r="AR37" s="1220"/>
      <c r="AS37" s="1410" t="s">
        <v>499</v>
      </c>
      <c r="AT37" s="1410"/>
      <c r="AU37" s="1410"/>
      <c r="AV37" s="1410"/>
      <c r="AW37" s="1410"/>
      <c r="AX37" s="1410"/>
      <c r="CG37" s="1"/>
      <c r="CH37" s="1"/>
      <c r="CI37" s="1"/>
    </row>
    <row r="38" spans="1:87" s="281" customFormat="1" ht="20.100000000000001" hidden="1" customHeight="1">
      <c r="W38" s="356"/>
      <c r="X38" s="356"/>
      <c r="Y38" s="356"/>
      <c r="Z38" s="356"/>
      <c r="AA38" s="356"/>
      <c r="AB38" s="356"/>
      <c r="AC38" s="1410" t="s">
        <v>1204</v>
      </c>
      <c r="AD38" s="1410"/>
      <c r="AE38" s="1410"/>
      <c r="AF38" s="1410"/>
      <c r="AG38" s="1410"/>
      <c r="AH38" s="1410"/>
      <c r="AI38" s="1410"/>
      <c r="AJ38" s="1220">
        <f>'1'!$AJ$25</f>
        <v>0</v>
      </c>
      <c r="AK38" s="1220"/>
      <c r="AL38" s="1220"/>
      <c r="AM38" s="1220"/>
      <c r="AN38" s="1220"/>
      <c r="AO38" s="1220"/>
      <c r="AP38" s="1220"/>
      <c r="AQ38" s="1220"/>
      <c r="AR38" s="1220"/>
      <c r="AS38" s="1410" t="s">
        <v>266</v>
      </c>
      <c r="AT38" s="1410"/>
      <c r="AU38" s="1410"/>
      <c r="AV38" s="1410"/>
      <c r="AW38" s="1410"/>
      <c r="AX38" s="1410"/>
      <c r="CG38" s="1"/>
      <c r="CH38" s="1"/>
      <c r="CI38" s="1"/>
    </row>
    <row r="39" spans="1:87" s="1" customFormat="1" ht="18" customHeight="1">
      <c r="A39" s="1214" t="s">
        <v>1275</v>
      </c>
      <c r="B39" s="1214"/>
      <c r="C39" s="1214"/>
      <c r="D39" s="1214"/>
      <c r="E39" s="1214"/>
      <c r="F39" s="1214"/>
      <c r="G39" s="1214"/>
      <c r="H39" s="1214"/>
      <c r="I39" s="1214"/>
      <c r="J39" s="1214"/>
      <c r="K39" s="1214"/>
      <c r="L39" s="1410" t="s">
        <v>500</v>
      </c>
      <c r="M39" s="1410"/>
      <c r="N39" s="1410"/>
      <c r="O39" s="1410"/>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12"/>
      <c r="AQ39" s="12"/>
      <c r="AR39" s="12"/>
      <c r="AS39" s="12"/>
      <c r="AT39" s="234"/>
      <c r="AU39" s="234"/>
      <c r="AV39" s="12"/>
      <c r="AW39" s="2"/>
    </row>
  </sheetData>
  <protectedRanges>
    <protectedRange sqref="AT9:AV9 AT11:AV11 AT13:AV13 AT15:AV15 AT17:AV17 AT19:AV19 AT21:AV21 AT23:AV23 AT25:AV25 AT27:AV27 D8:AQ27" name="범위1"/>
    <protectedRange sqref="AQ4:AQ5 N4:O5 Q5" name="범위1_1_1_1"/>
  </protectedRanges>
  <mergeCells count="173">
    <mergeCell ref="AC37:AI37"/>
    <mergeCell ref="AJ37:AR37"/>
    <mergeCell ref="AS37:AX37"/>
    <mergeCell ref="A39:K39"/>
    <mergeCell ref="L39:O39"/>
    <mergeCell ref="AQ28:AX28"/>
    <mergeCell ref="A30:AX30"/>
    <mergeCell ref="A32:AX32"/>
    <mergeCell ref="A34:AX34"/>
    <mergeCell ref="AC36:AI36"/>
    <mergeCell ref="AJ36:AX36"/>
    <mergeCell ref="A28:T28"/>
    <mergeCell ref="U28:Y28"/>
    <mergeCell ref="Z28:AD28"/>
    <mergeCell ref="AE28:AH28"/>
    <mergeCell ref="AI28:AM28"/>
    <mergeCell ref="AN28:AP28"/>
    <mergeCell ref="AC38:AI38"/>
    <mergeCell ref="AJ38:AR38"/>
    <mergeCell ref="AS38:AX38"/>
    <mergeCell ref="AQ26:AU26"/>
    <mergeCell ref="AV26:AX26"/>
    <mergeCell ref="AQ27:AS27"/>
    <mergeCell ref="AU27:AW27"/>
    <mergeCell ref="AI24:AM25"/>
    <mergeCell ref="AN24:AP25"/>
    <mergeCell ref="N25:T25"/>
    <mergeCell ref="A24:C25"/>
    <mergeCell ref="D24:M25"/>
    <mergeCell ref="N24:T24"/>
    <mergeCell ref="U24:Y25"/>
    <mergeCell ref="AI26:AM27"/>
    <mergeCell ref="AN26:AP27"/>
    <mergeCell ref="N27:T27"/>
    <mergeCell ref="A26:C27"/>
    <mergeCell ref="D26:M27"/>
    <mergeCell ref="N26:T26"/>
    <mergeCell ref="U26:Y27"/>
    <mergeCell ref="Z26:AD27"/>
    <mergeCell ref="AE26:AH27"/>
    <mergeCell ref="Z24:AD25"/>
    <mergeCell ref="AE24:AH25"/>
    <mergeCell ref="AQ24:AU24"/>
    <mergeCell ref="AV24:AX24"/>
    <mergeCell ref="AQ20:AU20"/>
    <mergeCell ref="AV20:AX20"/>
    <mergeCell ref="AQ21:AS21"/>
    <mergeCell ref="AU21:AW21"/>
    <mergeCell ref="AI22:AM23"/>
    <mergeCell ref="AN22:AP23"/>
    <mergeCell ref="N23:T23"/>
    <mergeCell ref="AI20:AM21"/>
    <mergeCell ref="AN20:AP21"/>
    <mergeCell ref="N21:T21"/>
    <mergeCell ref="AQ25:AS25"/>
    <mergeCell ref="AU25:AW25"/>
    <mergeCell ref="A22:C23"/>
    <mergeCell ref="D22:M23"/>
    <mergeCell ref="N22:T22"/>
    <mergeCell ref="U22:Y23"/>
    <mergeCell ref="Z22:AD23"/>
    <mergeCell ref="AE22:AH23"/>
    <mergeCell ref="AQ22:AU22"/>
    <mergeCell ref="AV22:AX22"/>
    <mergeCell ref="AQ23:AS23"/>
    <mergeCell ref="AU23:AW23"/>
    <mergeCell ref="A20:C21"/>
    <mergeCell ref="D20:M21"/>
    <mergeCell ref="N20:T20"/>
    <mergeCell ref="U20:Y21"/>
    <mergeCell ref="Z20:AD21"/>
    <mergeCell ref="AE20:AH21"/>
    <mergeCell ref="AQ16:AU16"/>
    <mergeCell ref="AV16:AX16"/>
    <mergeCell ref="AQ17:AS17"/>
    <mergeCell ref="AU17:AW17"/>
    <mergeCell ref="AI18:AM19"/>
    <mergeCell ref="AN18:AP19"/>
    <mergeCell ref="N19:T19"/>
    <mergeCell ref="A18:C19"/>
    <mergeCell ref="D18:M19"/>
    <mergeCell ref="N18:T18"/>
    <mergeCell ref="U18:Y19"/>
    <mergeCell ref="Z18:AD19"/>
    <mergeCell ref="AE18:AH19"/>
    <mergeCell ref="AQ18:AU18"/>
    <mergeCell ref="AV18:AX18"/>
    <mergeCell ref="AQ19:AS19"/>
    <mergeCell ref="AU19:AW19"/>
    <mergeCell ref="AI16:AM17"/>
    <mergeCell ref="AN16:AP17"/>
    <mergeCell ref="N17:T17"/>
    <mergeCell ref="A16:C17"/>
    <mergeCell ref="D16:M17"/>
    <mergeCell ref="N16:T16"/>
    <mergeCell ref="U16:Y17"/>
    <mergeCell ref="Z16:AD17"/>
    <mergeCell ref="AE16:AH17"/>
    <mergeCell ref="AQ12:AU12"/>
    <mergeCell ref="AE12:AH13"/>
    <mergeCell ref="AV12:AX12"/>
    <mergeCell ref="AQ13:AS13"/>
    <mergeCell ref="AU13:AW13"/>
    <mergeCell ref="AI14:AM15"/>
    <mergeCell ref="AN14:AP15"/>
    <mergeCell ref="N15:T15"/>
    <mergeCell ref="A14:C15"/>
    <mergeCell ref="D14:M15"/>
    <mergeCell ref="N14:T14"/>
    <mergeCell ref="U14:Y15"/>
    <mergeCell ref="Z14:AD15"/>
    <mergeCell ref="AE14:AH15"/>
    <mergeCell ref="AQ14:AU14"/>
    <mergeCell ref="AV14:AX14"/>
    <mergeCell ref="AQ15:AS15"/>
    <mergeCell ref="AU15:AW15"/>
    <mergeCell ref="AI12:AM13"/>
    <mergeCell ref="AN12:AP13"/>
    <mergeCell ref="N13:T13"/>
    <mergeCell ref="A12:C13"/>
    <mergeCell ref="D12:M13"/>
    <mergeCell ref="N12:T12"/>
    <mergeCell ref="U12:Y13"/>
    <mergeCell ref="Z12:AD13"/>
    <mergeCell ref="N11:T11"/>
    <mergeCell ref="AN8:AP9"/>
    <mergeCell ref="N9:T9"/>
    <mergeCell ref="AV8:AX8"/>
    <mergeCell ref="AQ9:AS9"/>
    <mergeCell ref="AU9:AW9"/>
    <mergeCell ref="AQ8:AU8"/>
    <mergeCell ref="AQ10:AU10"/>
    <mergeCell ref="AV10:AX10"/>
    <mergeCell ref="AQ11:AS11"/>
    <mergeCell ref="AU11:AW11"/>
    <mergeCell ref="A10:C11"/>
    <mergeCell ref="D10:M11"/>
    <mergeCell ref="N10:T10"/>
    <mergeCell ref="U10:Y11"/>
    <mergeCell ref="Z10:AD11"/>
    <mergeCell ref="AI7:AM7"/>
    <mergeCell ref="AN7:AP7"/>
    <mergeCell ref="AQ7:AX7"/>
    <mergeCell ref="A8:C9"/>
    <mergeCell ref="D8:M9"/>
    <mergeCell ref="N8:T8"/>
    <mergeCell ref="U8:Y9"/>
    <mergeCell ref="Z8:AD9"/>
    <mergeCell ref="AE8:AH9"/>
    <mergeCell ref="AI8:AM9"/>
    <mergeCell ref="A7:C7"/>
    <mergeCell ref="D7:M7"/>
    <mergeCell ref="N7:T7"/>
    <mergeCell ref="U7:Y7"/>
    <mergeCell ref="Z7:AD7"/>
    <mergeCell ref="AE7:AH7"/>
    <mergeCell ref="AE10:AH11"/>
    <mergeCell ref="AI10:AM11"/>
    <mergeCell ref="AN10:AP11"/>
    <mergeCell ref="AY7:BB7"/>
    <mergeCell ref="A4:G4"/>
    <mergeCell ref="H4:V4"/>
    <mergeCell ref="W4:AB4"/>
    <mergeCell ref="AC4:AX4"/>
    <mergeCell ref="A5:G5"/>
    <mergeCell ref="H5:AX5"/>
    <mergeCell ref="A1:AX1"/>
    <mergeCell ref="A3:G3"/>
    <mergeCell ref="H3:V3"/>
    <mergeCell ref="W3:AB3"/>
    <mergeCell ref="AC3:AI3"/>
    <mergeCell ref="AJ3:AN3"/>
    <mergeCell ref="AP3:AX3"/>
  </mergeCells>
  <phoneticPr fontId="14" type="noConversion"/>
  <printOptions horizontalCentered="1"/>
  <pageMargins left="0.19685039370078741" right="0.19685039370078741" top="0.78740157480314965" bottom="0.39370078740157483" header="0.39370078740157483" footer="0.19685039370078741"/>
  <pageSetup paperSize="9" scale="90" orientation="portrait" errors="blank" r:id="rId1"/>
  <headerFooter alignWithMargins="0">
    <oddFooter>&amp;C&amp;"맑은 고딕,보통"&amp;9&amp;P / &amp;N</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4" tint="0.79998168889431442"/>
  </sheetPr>
  <dimension ref="A1:BW54"/>
  <sheetViews>
    <sheetView zoomScaleNormal="100" workbookViewId="0">
      <selection sqref="A1:AV1"/>
    </sheetView>
  </sheetViews>
  <sheetFormatPr defaultColWidth="1.77734375" defaultRowHeight="18" customHeight="1"/>
  <cols>
    <col min="1" max="48" width="1.77734375" style="280" customWidth="1"/>
    <col min="49" max="49" width="1.77734375" style="8"/>
    <col min="50" max="52" width="12.77734375" style="12" customWidth="1"/>
    <col min="53" max="53" width="12.77734375" style="8" customWidth="1"/>
    <col min="54" max="54" width="1.77734375" style="8"/>
    <col min="55" max="56" width="12.77734375" style="8" customWidth="1"/>
    <col min="57" max="104" width="10.77734375" style="8" customWidth="1"/>
    <col min="105" max="16384" width="1.77734375" style="8"/>
  </cols>
  <sheetData>
    <row r="1" spans="1:60" ht="31.5">
      <c r="A1" s="1311" t="s">
        <v>1278</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AK1" s="1311"/>
      <c r="AL1" s="1311"/>
      <c r="AM1" s="1311"/>
      <c r="AN1" s="1311"/>
      <c r="AO1" s="1311"/>
      <c r="AP1" s="1311"/>
      <c r="AQ1" s="1311"/>
      <c r="AR1" s="1311"/>
      <c r="AS1" s="1311"/>
      <c r="AT1" s="1311"/>
      <c r="AU1" s="1311"/>
      <c r="AV1" s="1311"/>
    </row>
    <row r="2" spans="1:60" ht="18" customHeight="1">
      <c r="AW2" s="55"/>
      <c r="AY2" s="28"/>
      <c r="AZ2" s="28"/>
    </row>
    <row r="3" spans="1:60" s="9" customFormat="1" ht="18" customHeight="1">
      <c r="A3" s="1287" t="s">
        <v>81</v>
      </c>
      <c r="B3" s="1287"/>
      <c r="C3" s="1287"/>
      <c r="D3" s="1287"/>
      <c r="E3" s="1287"/>
      <c r="F3" s="1287"/>
      <c r="G3" s="1327"/>
      <c r="H3" s="1287">
        <f>'1'!$H$3:$V$3</f>
        <v>0</v>
      </c>
      <c r="I3" s="1287"/>
      <c r="J3" s="1287"/>
      <c r="K3" s="1287"/>
      <c r="L3" s="1287"/>
      <c r="M3" s="1287"/>
      <c r="N3" s="1287"/>
      <c r="O3" s="1287"/>
      <c r="P3" s="1287"/>
      <c r="Q3" s="1287"/>
      <c r="R3" s="1287"/>
      <c r="S3" s="1287"/>
      <c r="T3" s="1287"/>
      <c r="U3" s="1287"/>
      <c r="V3" s="1287"/>
      <c r="W3" s="1287" t="s">
        <v>775</v>
      </c>
      <c r="X3" s="1287"/>
      <c r="Y3" s="1287"/>
      <c r="Z3" s="1287"/>
      <c r="AA3" s="1287"/>
      <c r="AB3" s="1287"/>
      <c r="AC3" s="1287">
        <f>'1'!$AC$3:$AI$3</f>
        <v>0</v>
      </c>
      <c r="AD3" s="1287"/>
      <c r="AE3" s="1287"/>
      <c r="AF3" s="1287"/>
      <c r="AG3" s="1287"/>
      <c r="AH3" s="1287"/>
      <c r="AI3" s="1287"/>
      <c r="AJ3" s="1287" t="s">
        <v>27</v>
      </c>
      <c r="AK3" s="1327"/>
      <c r="AL3" s="1327"/>
      <c r="AM3" s="1327"/>
      <c r="AN3" s="1327"/>
      <c r="AO3" s="297" t="s">
        <v>80</v>
      </c>
      <c r="AP3" s="1328">
        <f>'1'!$AP$3:$AV$3</f>
        <v>0</v>
      </c>
      <c r="AQ3" s="1327"/>
      <c r="AR3" s="1327"/>
      <c r="AS3" s="1327"/>
      <c r="AT3" s="1327"/>
      <c r="AU3" s="1327"/>
      <c r="AV3" s="1327"/>
      <c r="AW3" s="178"/>
      <c r="AX3" s="2228"/>
      <c r="AY3" s="2228"/>
      <c r="AZ3" s="28"/>
    </row>
    <row r="4" spans="1:60" s="28" customFormat="1" ht="18" customHeight="1">
      <c r="A4" s="1287" t="s">
        <v>82</v>
      </c>
      <c r="B4" s="1287"/>
      <c r="C4" s="1287"/>
      <c r="D4" s="1287"/>
      <c r="E4" s="1287"/>
      <c r="F4" s="1287"/>
      <c r="G4" s="1327"/>
      <c r="H4" s="1287">
        <f>'1'!$H$4:$Y$4</f>
        <v>0</v>
      </c>
      <c r="I4" s="1287"/>
      <c r="J4" s="1287"/>
      <c r="K4" s="1287"/>
      <c r="L4" s="1287"/>
      <c r="M4" s="1287"/>
      <c r="N4" s="1287"/>
      <c r="O4" s="1287"/>
      <c r="P4" s="1287"/>
      <c r="Q4" s="1287"/>
      <c r="R4" s="1287"/>
      <c r="S4" s="1287"/>
      <c r="T4" s="1287"/>
      <c r="U4" s="1287"/>
      <c r="V4" s="1287"/>
      <c r="W4" s="1287" t="s">
        <v>83</v>
      </c>
      <c r="X4" s="1287"/>
      <c r="Y4" s="1287"/>
      <c r="Z4" s="1287"/>
      <c r="AA4" s="1287"/>
      <c r="AB4" s="1287"/>
      <c r="AC4" s="1287">
        <f>'1'!$AC$4:$AV$4</f>
        <v>0</v>
      </c>
      <c r="AD4" s="1287"/>
      <c r="AE4" s="1287"/>
      <c r="AF4" s="1287"/>
      <c r="AG4" s="1287"/>
      <c r="AH4" s="1287"/>
      <c r="AI4" s="1287"/>
      <c r="AJ4" s="1327"/>
      <c r="AK4" s="1327"/>
      <c r="AL4" s="1327"/>
      <c r="AM4" s="1327"/>
      <c r="AN4" s="1327"/>
      <c r="AO4" s="1327"/>
      <c r="AP4" s="1327"/>
      <c r="AQ4" s="1327"/>
      <c r="AR4" s="1327"/>
      <c r="AS4" s="1327"/>
      <c r="AT4" s="1327"/>
      <c r="AU4" s="1327"/>
      <c r="AV4" s="1327"/>
      <c r="AW4" s="9"/>
      <c r="AY4" s="15"/>
      <c r="AZ4" s="15"/>
    </row>
    <row r="5" spans="1:60" s="28" customFormat="1" ht="18" customHeight="1">
      <c r="A5" s="1287" t="s">
        <v>79</v>
      </c>
      <c r="B5" s="1287"/>
      <c r="C5" s="1287"/>
      <c r="D5" s="1287"/>
      <c r="E5" s="1287"/>
      <c r="F5" s="1287"/>
      <c r="G5" s="1327"/>
      <c r="H5" s="1287">
        <f>'1'!$H$5:$AV$5</f>
        <v>0</v>
      </c>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22"/>
      <c r="AX5" s="1376" t="s">
        <v>1411</v>
      </c>
      <c r="AY5" s="1376"/>
      <c r="AZ5" s="1376"/>
      <c r="BA5" s="1376"/>
      <c r="BB5" s="281"/>
      <c r="BC5" s="468" t="s">
        <v>510</v>
      </c>
      <c r="BD5" s="281"/>
      <c r="BE5" s="468"/>
      <c r="BF5" s="468"/>
      <c r="BG5" s="468"/>
      <c r="BH5" s="468"/>
    </row>
    <row r="6" spans="1:60" s="15" customFormat="1" ht="12.95" customHeight="1">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22"/>
      <c r="AX6" s="281"/>
      <c r="AY6" s="280"/>
      <c r="AZ6" s="280"/>
      <c r="BA6" s="280"/>
      <c r="BB6" s="280"/>
      <c r="BC6" s="280"/>
      <c r="BD6" s="280"/>
      <c r="BE6" s="280"/>
      <c r="BF6" s="280"/>
    </row>
    <row r="7" spans="1:60" s="15" customFormat="1" ht="26.1" customHeight="1">
      <c r="A7" s="3121" t="s">
        <v>1179</v>
      </c>
      <c r="B7" s="2232"/>
      <c r="C7" s="2232"/>
      <c r="D7" s="2232"/>
      <c r="E7" s="2232"/>
      <c r="F7" s="2232"/>
      <c r="G7" s="2233"/>
      <c r="H7" s="3104"/>
      <c r="I7" s="3099"/>
      <c r="J7" s="3099"/>
      <c r="K7" s="3099"/>
      <c r="L7" s="3099"/>
      <c r="M7" s="3099"/>
      <c r="N7" s="3099"/>
      <c r="O7" s="3099"/>
      <c r="P7" s="3099"/>
      <c r="Q7" s="3099"/>
      <c r="R7" s="3099"/>
      <c r="S7" s="3099"/>
      <c r="T7" s="3100"/>
      <c r="U7" s="3105" t="s">
        <v>1180</v>
      </c>
      <c r="V7" s="2232"/>
      <c r="W7" s="2232"/>
      <c r="X7" s="2232"/>
      <c r="Y7" s="2232"/>
      <c r="Z7" s="2232"/>
      <c r="AA7" s="2233"/>
      <c r="AB7" s="3106">
        <f>'1'!$AJ$24</f>
        <v>0</v>
      </c>
      <c r="AC7" s="3107"/>
      <c r="AD7" s="3107"/>
      <c r="AE7" s="3107"/>
      <c r="AF7" s="3107"/>
      <c r="AG7" s="3107"/>
      <c r="AH7" s="3108" t="s">
        <v>12</v>
      </c>
      <c r="AI7" s="3109"/>
      <c r="AJ7" s="3099" t="s">
        <v>1181</v>
      </c>
      <c r="AK7" s="3099"/>
      <c r="AL7" s="3099"/>
      <c r="AM7" s="3100"/>
      <c r="AN7" s="3101"/>
      <c r="AO7" s="3102"/>
      <c r="AP7" s="3102"/>
      <c r="AQ7" s="3102"/>
      <c r="AR7" s="3102"/>
      <c r="AS7" s="3102"/>
      <c r="AT7" s="3102"/>
      <c r="AU7" s="3102"/>
      <c r="AV7" s="3103"/>
      <c r="AX7" s="3110" t="s">
        <v>1438</v>
      </c>
      <c r="AY7" s="3112" t="s">
        <v>509</v>
      </c>
      <c r="AZ7" s="3112" t="s">
        <v>292</v>
      </c>
      <c r="BA7" s="3113"/>
      <c r="BB7" s="280"/>
      <c r="BC7" s="3129" t="s">
        <v>1439</v>
      </c>
      <c r="BD7" s="3113" t="s">
        <v>509</v>
      </c>
      <c r="BE7" s="280"/>
      <c r="BF7" s="280"/>
    </row>
    <row r="8" spans="1:60" s="15" customFormat="1" ht="26.1" customHeight="1">
      <c r="A8" s="3094" t="s">
        <v>1182</v>
      </c>
      <c r="B8" s="3095"/>
      <c r="C8" s="3095"/>
      <c r="D8" s="3095"/>
      <c r="E8" s="3095"/>
      <c r="F8" s="3095"/>
      <c r="G8" s="3096"/>
      <c r="H8" s="3081"/>
      <c r="I8" s="3081"/>
      <c r="J8" s="3081"/>
      <c r="K8" s="3081"/>
      <c r="L8" s="3081"/>
      <c r="M8" s="3081"/>
      <c r="N8" s="3081"/>
      <c r="O8" s="3081"/>
      <c r="P8" s="3081"/>
      <c r="Q8" s="2023" t="s">
        <v>1183</v>
      </c>
      <c r="R8" s="2024"/>
      <c r="S8" s="2024"/>
      <c r="T8" s="1494"/>
      <c r="U8" s="3079"/>
      <c r="V8" s="3079"/>
      <c r="W8" s="3079"/>
      <c r="X8" s="3080"/>
      <c r="Y8" s="347" t="s">
        <v>51</v>
      </c>
      <c r="Z8" s="3082"/>
      <c r="AA8" s="3079"/>
      <c r="AB8" s="3079"/>
      <c r="AC8" s="3079"/>
      <c r="AD8" s="3116">
        <f>Z8-U8</f>
        <v>0</v>
      </c>
      <c r="AE8" s="3116"/>
      <c r="AF8" s="3116"/>
      <c r="AG8" s="3116"/>
      <c r="AH8" s="3117" t="s">
        <v>1184</v>
      </c>
      <c r="AI8" s="3117"/>
      <c r="AJ8" s="3117"/>
      <c r="AK8" s="3117"/>
      <c r="AL8" s="3118" t="s">
        <v>1185</v>
      </c>
      <c r="AM8" s="3119"/>
      <c r="AN8" s="3119"/>
      <c r="AO8" s="3119"/>
      <c r="AP8" s="3119"/>
      <c r="AQ8" s="3119"/>
      <c r="AR8" s="3119"/>
      <c r="AS8" s="3119"/>
      <c r="AT8" s="3119"/>
      <c r="AU8" s="3119"/>
      <c r="AV8" s="3120"/>
      <c r="AX8" s="3111"/>
      <c r="AY8" s="3114"/>
      <c r="AZ8" s="3114"/>
      <c r="BA8" s="3115"/>
      <c r="BB8" s="280"/>
      <c r="BC8" s="3130"/>
      <c r="BD8" s="3131"/>
      <c r="BE8" s="280"/>
      <c r="BF8" s="280"/>
    </row>
    <row r="9" spans="1:60" s="15" customFormat="1" ht="26.1" customHeight="1">
      <c r="A9" s="2243" t="s">
        <v>1186</v>
      </c>
      <c r="B9" s="2244"/>
      <c r="C9" s="2244"/>
      <c r="D9" s="2244"/>
      <c r="E9" s="2244"/>
      <c r="F9" s="2244"/>
      <c r="G9" s="2244"/>
      <c r="H9" s="3126"/>
      <c r="I9" s="3127"/>
      <c r="J9" s="3127"/>
      <c r="K9" s="3127"/>
      <c r="L9" s="3127"/>
      <c r="M9" s="3127"/>
      <c r="N9" s="3127"/>
      <c r="O9" s="3127"/>
      <c r="P9" s="3127"/>
      <c r="Q9" s="3127"/>
      <c r="R9" s="3127"/>
      <c r="S9" s="3127"/>
      <c r="T9" s="3127"/>
      <c r="U9" s="3127"/>
      <c r="V9" s="3127"/>
      <c r="W9" s="3127"/>
      <c r="X9" s="3127"/>
      <c r="Y9" s="3127"/>
      <c r="Z9" s="3127"/>
      <c r="AA9" s="3127"/>
      <c r="AB9" s="3127"/>
      <c r="AC9" s="3127"/>
      <c r="AD9" s="3127"/>
      <c r="AE9" s="3127"/>
      <c r="AF9" s="3127"/>
      <c r="AG9" s="3127"/>
      <c r="AH9" s="3127"/>
      <c r="AI9" s="3127"/>
      <c r="AJ9" s="3127"/>
      <c r="AK9" s="3127"/>
      <c r="AL9" s="3127"/>
      <c r="AM9" s="3127"/>
      <c r="AN9" s="3127"/>
      <c r="AO9" s="3127"/>
      <c r="AP9" s="3127"/>
      <c r="AQ9" s="3127"/>
      <c r="AR9" s="3127"/>
      <c r="AS9" s="3127"/>
      <c r="AT9" s="3127"/>
      <c r="AU9" s="3127"/>
      <c r="AV9" s="3128"/>
      <c r="AX9" s="3132" t="s">
        <v>506</v>
      </c>
      <c r="AY9" s="3155" t="s">
        <v>1407</v>
      </c>
      <c r="AZ9" s="3151" t="s">
        <v>559</v>
      </c>
      <c r="BA9" s="3152"/>
      <c r="BB9" s="280"/>
      <c r="BC9" s="3132" t="s">
        <v>506</v>
      </c>
      <c r="BD9" s="3134" t="s">
        <v>512</v>
      </c>
      <c r="BE9" s="280"/>
      <c r="BF9" s="280"/>
    </row>
    <row r="10" spans="1:60" s="203" customFormat="1" ht="26.1" customHeight="1">
      <c r="A10" s="3122" t="s">
        <v>1191</v>
      </c>
      <c r="B10" s="2244"/>
      <c r="C10" s="2244"/>
      <c r="D10" s="2244"/>
      <c r="E10" s="2244"/>
      <c r="F10" s="2244"/>
      <c r="G10" s="2244"/>
      <c r="H10" s="3123" t="s">
        <v>1338</v>
      </c>
      <c r="I10" s="3124"/>
      <c r="J10" s="3124"/>
      <c r="K10" s="3124"/>
      <c r="L10" s="3124"/>
      <c r="M10" s="3124"/>
      <c r="N10" s="3124"/>
      <c r="O10" s="3124"/>
      <c r="P10" s="3124"/>
      <c r="Q10" s="3124"/>
      <c r="R10" s="3124"/>
      <c r="S10" s="3124"/>
      <c r="T10" s="3124"/>
      <c r="U10" s="3124"/>
      <c r="V10" s="3124"/>
      <c r="W10" s="3124"/>
      <c r="X10" s="3124"/>
      <c r="Y10" s="3124"/>
      <c r="Z10" s="3124"/>
      <c r="AA10" s="3124"/>
      <c r="AB10" s="3124"/>
      <c r="AC10" s="3124"/>
      <c r="AD10" s="3124"/>
      <c r="AE10" s="3124"/>
      <c r="AF10" s="3124"/>
      <c r="AG10" s="3124"/>
      <c r="AH10" s="3124"/>
      <c r="AI10" s="3124"/>
      <c r="AJ10" s="3124"/>
      <c r="AK10" s="3124"/>
      <c r="AL10" s="3124"/>
      <c r="AM10" s="3124"/>
      <c r="AN10" s="3124"/>
      <c r="AO10" s="3124"/>
      <c r="AP10" s="3124"/>
      <c r="AQ10" s="3124"/>
      <c r="AR10" s="3124"/>
      <c r="AS10" s="3124"/>
      <c r="AT10" s="3124"/>
      <c r="AU10" s="3124"/>
      <c r="AV10" s="3125"/>
      <c r="AX10" s="3157"/>
      <c r="AY10" s="3156"/>
      <c r="AZ10" s="3153"/>
      <c r="BA10" s="3154"/>
      <c r="BB10" s="280"/>
      <c r="BC10" s="3133"/>
      <c r="BD10" s="3135"/>
      <c r="BE10" s="280"/>
      <c r="BF10" s="280"/>
    </row>
    <row r="11" spans="1:60" s="15" customFormat="1" ht="26.1" customHeight="1">
      <c r="A11" s="3122" t="s">
        <v>1192</v>
      </c>
      <c r="B11" s="2244"/>
      <c r="C11" s="2244"/>
      <c r="D11" s="2244"/>
      <c r="E11" s="2244"/>
      <c r="F11" s="2244"/>
      <c r="G11" s="2244"/>
      <c r="H11" s="3123" t="s">
        <v>1409</v>
      </c>
      <c r="I11" s="3124"/>
      <c r="J11" s="3124"/>
      <c r="K11" s="3124"/>
      <c r="L11" s="3124"/>
      <c r="M11" s="3124"/>
      <c r="N11" s="3124"/>
      <c r="O11" s="3124"/>
      <c r="P11" s="3124"/>
      <c r="Q11" s="3124"/>
      <c r="R11" s="3124"/>
      <c r="S11" s="3124"/>
      <c r="T11" s="3124"/>
      <c r="U11" s="3124"/>
      <c r="V11" s="3124"/>
      <c r="W11" s="3124"/>
      <c r="X11" s="3124"/>
      <c r="Y11" s="3124"/>
      <c r="Z11" s="3124"/>
      <c r="AA11" s="3124"/>
      <c r="AB11" s="3124"/>
      <c r="AC11" s="3124"/>
      <c r="AD11" s="3124"/>
      <c r="AE11" s="3124"/>
      <c r="AF11" s="3124"/>
      <c r="AG11" s="3124"/>
      <c r="AH11" s="3124"/>
      <c r="AI11" s="3124"/>
      <c r="AJ11" s="3124"/>
      <c r="AK11" s="3124"/>
      <c r="AL11" s="3124"/>
      <c r="AM11" s="3124"/>
      <c r="AN11" s="3124"/>
      <c r="AO11" s="3124"/>
      <c r="AP11" s="3124"/>
      <c r="AQ11" s="3124"/>
      <c r="AR11" s="3124"/>
      <c r="AS11" s="3124"/>
      <c r="AT11" s="3124"/>
      <c r="AU11" s="3124"/>
      <c r="AV11" s="3125"/>
      <c r="AX11" s="3132" t="s">
        <v>507</v>
      </c>
      <c r="AY11" s="3155" t="s">
        <v>1408</v>
      </c>
      <c r="AZ11" s="3151" t="s">
        <v>508</v>
      </c>
      <c r="BA11" s="3152"/>
      <c r="BB11" s="280"/>
      <c r="BC11" s="3132" t="s">
        <v>507</v>
      </c>
      <c r="BD11" s="3134" t="s">
        <v>511</v>
      </c>
      <c r="BE11" s="280"/>
      <c r="BF11" s="280"/>
    </row>
    <row r="12" spans="1:60" s="15" customFormat="1" ht="23.1" customHeight="1">
      <c r="A12" s="3097" t="s">
        <v>1187</v>
      </c>
      <c r="B12" s="3098"/>
      <c r="C12" s="3098"/>
      <c r="D12" s="3098"/>
      <c r="E12" s="3098"/>
      <c r="F12" s="3098"/>
      <c r="G12" s="3098"/>
      <c r="H12" s="3083"/>
      <c r="I12" s="3084"/>
      <c r="J12" s="3084"/>
      <c r="K12" s="3084"/>
      <c r="L12" s="3084"/>
      <c r="M12" s="3084"/>
      <c r="N12" s="3084"/>
      <c r="O12" s="3084"/>
      <c r="P12" s="3084"/>
      <c r="Q12" s="3084"/>
      <c r="R12" s="3084"/>
      <c r="S12" s="3084"/>
      <c r="T12" s="3084"/>
      <c r="U12" s="3084"/>
      <c r="V12" s="3084"/>
      <c r="W12" s="3084"/>
      <c r="X12" s="3084"/>
      <c r="Y12" s="3084"/>
      <c r="Z12" s="3084"/>
      <c r="AA12" s="3084"/>
      <c r="AB12" s="3084"/>
      <c r="AC12" s="3084"/>
      <c r="AD12" s="3084"/>
      <c r="AE12" s="3084"/>
      <c r="AF12" s="3084"/>
      <c r="AG12" s="3084"/>
      <c r="AH12" s="3084"/>
      <c r="AI12" s="3084"/>
      <c r="AJ12" s="3084"/>
      <c r="AK12" s="3084"/>
      <c r="AL12" s="3084"/>
      <c r="AM12" s="3084"/>
      <c r="AN12" s="3084"/>
      <c r="AO12" s="3084"/>
      <c r="AP12" s="3084"/>
      <c r="AQ12" s="3084"/>
      <c r="AR12" s="3084"/>
      <c r="AS12" s="3084"/>
      <c r="AT12" s="3084"/>
      <c r="AU12" s="3084"/>
      <c r="AV12" s="3085"/>
      <c r="AX12" s="3149"/>
      <c r="AY12" s="3160"/>
      <c r="AZ12" s="3158"/>
      <c r="BA12" s="3159"/>
      <c r="BB12" s="280"/>
      <c r="BC12" s="3149"/>
      <c r="BD12" s="3150"/>
      <c r="BE12" s="280"/>
      <c r="BF12" s="280"/>
    </row>
    <row r="13" spans="1:60" s="15" customFormat="1" ht="23.1" customHeight="1">
      <c r="A13" s="3097"/>
      <c r="B13" s="3098"/>
      <c r="C13" s="3098"/>
      <c r="D13" s="3098"/>
      <c r="E13" s="3098"/>
      <c r="F13" s="3098"/>
      <c r="G13" s="3098"/>
      <c r="H13" s="3086"/>
      <c r="I13" s="3087"/>
      <c r="J13" s="3087"/>
      <c r="K13" s="3087"/>
      <c r="L13" s="3087"/>
      <c r="M13" s="3087"/>
      <c r="N13" s="3087"/>
      <c r="O13" s="3087"/>
      <c r="P13" s="3087"/>
      <c r="Q13" s="3087"/>
      <c r="R13" s="3087"/>
      <c r="S13" s="3087"/>
      <c r="T13" s="3087"/>
      <c r="U13" s="3087"/>
      <c r="V13" s="3087"/>
      <c r="W13" s="3087"/>
      <c r="X13" s="3087"/>
      <c r="Y13" s="3087"/>
      <c r="Z13" s="3087"/>
      <c r="AA13" s="3087"/>
      <c r="AB13" s="3087"/>
      <c r="AC13" s="3087"/>
      <c r="AD13" s="3087"/>
      <c r="AE13" s="3087"/>
      <c r="AF13" s="3087"/>
      <c r="AG13" s="3087"/>
      <c r="AH13" s="3087"/>
      <c r="AI13" s="3087"/>
      <c r="AJ13" s="3087"/>
      <c r="AK13" s="3087"/>
      <c r="AL13" s="3087"/>
      <c r="AM13" s="3087"/>
      <c r="AN13" s="3087"/>
      <c r="AO13" s="3087"/>
      <c r="AP13" s="3087"/>
      <c r="AQ13" s="3087"/>
      <c r="AR13" s="3087"/>
      <c r="AS13" s="3087"/>
      <c r="AT13" s="3087"/>
      <c r="AU13" s="3087"/>
      <c r="AV13" s="3088"/>
      <c r="AX13" s="472"/>
      <c r="AY13" s="469"/>
      <c r="AZ13" s="471"/>
      <c r="BA13" s="471"/>
      <c r="BB13" s="280"/>
      <c r="BC13" s="280"/>
      <c r="BD13" s="280"/>
      <c r="BE13" s="280"/>
      <c r="BF13" s="280"/>
    </row>
    <row r="14" spans="1:60" s="15" customFormat="1" ht="12.95" customHeight="1">
      <c r="A14" s="2381"/>
      <c r="B14" s="2382"/>
      <c r="C14" s="2382"/>
      <c r="D14" s="2382"/>
      <c r="E14" s="2382"/>
      <c r="F14" s="2382"/>
      <c r="G14" s="2382"/>
      <c r="H14" s="3089"/>
      <c r="I14" s="3090"/>
      <c r="J14" s="3090"/>
      <c r="K14" s="3090"/>
      <c r="L14" s="3090"/>
      <c r="M14" s="3090"/>
      <c r="N14" s="3090"/>
      <c r="O14" s="3090"/>
      <c r="P14" s="3090"/>
      <c r="Q14" s="3090"/>
      <c r="R14" s="3090"/>
      <c r="S14" s="3090"/>
      <c r="T14" s="3090"/>
      <c r="U14" s="3090"/>
      <c r="V14" s="3090"/>
      <c r="W14" s="3090"/>
      <c r="X14" s="3090"/>
      <c r="Y14" s="3090"/>
      <c r="Z14" s="3090"/>
      <c r="AA14" s="3090"/>
      <c r="AB14" s="3090"/>
      <c r="AC14" s="3090"/>
      <c r="AD14" s="3090"/>
      <c r="AE14" s="3090"/>
      <c r="AF14" s="3090"/>
      <c r="AG14" s="3090"/>
      <c r="AH14" s="3090"/>
      <c r="AI14" s="3090"/>
      <c r="AJ14" s="3090"/>
      <c r="AK14" s="3090"/>
      <c r="AL14" s="3090"/>
      <c r="AM14" s="3090"/>
      <c r="AN14" s="3090"/>
      <c r="AO14" s="3090"/>
      <c r="AP14" s="3090"/>
      <c r="AQ14" s="3090"/>
      <c r="AR14" s="3090"/>
      <c r="AS14" s="3090"/>
      <c r="AT14" s="3090"/>
      <c r="AU14" s="3090"/>
      <c r="AV14" s="3091"/>
      <c r="AX14" s="1376" t="s">
        <v>546</v>
      </c>
      <c r="AY14" s="1376"/>
      <c r="AZ14" s="1376"/>
      <c r="BA14" s="1376"/>
      <c r="BB14" s="280"/>
      <c r="BC14" s="280"/>
      <c r="BD14" s="280"/>
      <c r="BE14" s="280"/>
      <c r="BF14" s="280"/>
    </row>
    <row r="15" spans="1:60" s="15" customFormat="1" ht="12.95" customHeight="1">
      <c r="A15" s="314"/>
      <c r="B15" s="314"/>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X15" s="281"/>
      <c r="AY15" s="280"/>
      <c r="AZ15" s="280"/>
      <c r="BA15" s="280"/>
      <c r="BB15" s="468"/>
      <c r="BC15" s="468"/>
      <c r="BD15" s="468"/>
      <c r="BE15" s="468"/>
      <c r="BF15" s="468"/>
      <c r="BG15" s="468"/>
    </row>
    <row r="16" spans="1:60" s="15" customFormat="1" ht="42" customHeight="1">
      <c r="A16" s="321"/>
      <c r="B16" s="3092" t="s">
        <v>1410</v>
      </c>
      <c r="C16" s="3092"/>
      <c r="D16" s="3092"/>
      <c r="E16" s="3092"/>
      <c r="F16" s="3092"/>
      <c r="G16" s="3092"/>
      <c r="H16" s="3092"/>
      <c r="I16" s="3092"/>
      <c r="J16" s="3092"/>
      <c r="K16" s="3092"/>
      <c r="L16" s="3092"/>
      <c r="M16" s="3092"/>
      <c r="N16" s="3092"/>
      <c r="O16" s="3092"/>
      <c r="P16" s="3092"/>
      <c r="Q16" s="3092"/>
      <c r="R16" s="3092"/>
      <c r="S16" s="3092"/>
      <c r="T16" s="3092"/>
      <c r="U16" s="3092"/>
      <c r="V16" s="3092"/>
      <c r="W16" s="3092"/>
      <c r="X16" s="3092"/>
      <c r="Y16" s="3092"/>
      <c r="Z16" s="3092"/>
      <c r="AA16" s="3092"/>
      <c r="AB16" s="3092"/>
      <c r="AC16" s="3092"/>
      <c r="AD16" s="3092"/>
      <c r="AE16" s="3092"/>
      <c r="AF16" s="3092"/>
      <c r="AG16" s="3092"/>
      <c r="AH16" s="3092"/>
      <c r="AI16" s="3092"/>
      <c r="AJ16" s="3092"/>
      <c r="AK16" s="3092"/>
      <c r="AL16" s="3092"/>
      <c r="AM16" s="3092"/>
      <c r="AN16" s="3092"/>
      <c r="AO16" s="3092"/>
      <c r="AP16" s="3092"/>
      <c r="AQ16" s="3092"/>
      <c r="AR16" s="3092"/>
      <c r="AS16" s="3092"/>
      <c r="AT16" s="3092"/>
      <c r="AU16" s="3092"/>
      <c r="AV16" s="3092"/>
      <c r="AX16" s="3144" t="s">
        <v>547</v>
      </c>
      <c r="AY16" s="3144"/>
      <c r="AZ16" s="3145" t="s">
        <v>550</v>
      </c>
      <c r="BA16" s="3145" t="s">
        <v>551</v>
      </c>
      <c r="BB16" s="280"/>
      <c r="BC16" s="280"/>
      <c r="BD16" s="280"/>
      <c r="BE16" s="280"/>
      <c r="BF16" s="280"/>
    </row>
    <row r="17" spans="1:58" s="15" customFormat="1" ht="12.95" customHeight="1">
      <c r="A17" s="320"/>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X17" s="3144"/>
      <c r="AY17" s="3144"/>
      <c r="AZ17" s="3146"/>
      <c r="BA17" s="3146"/>
      <c r="BB17" s="280"/>
      <c r="BC17" s="280"/>
      <c r="BD17" s="280"/>
      <c r="BE17" s="280"/>
      <c r="BF17" s="280"/>
    </row>
    <row r="18" spans="1:58" ht="17.100000000000001" customHeight="1">
      <c r="A18" s="3093" t="s">
        <v>1188</v>
      </c>
      <c r="B18" s="3093"/>
      <c r="C18" s="3093"/>
      <c r="D18" s="3093"/>
      <c r="E18" s="3093"/>
      <c r="F18" s="3093"/>
      <c r="G18" s="3093"/>
      <c r="H18" s="3093"/>
      <c r="I18" s="3093"/>
      <c r="J18" s="3093"/>
      <c r="K18" s="3093"/>
      <c r="L18" s="3093"/>
      <c r="M18" s="3093"/>
      <c r="N18" s="3093"/>
      <c r="O18" s="3093"/>
      <c r="P18" s="3093"/>
      <c r="Q18" s="3093"/>
      <c r="R18" s="3093"/>
      <c r="S18" s="3093"/>
      <c r="T18" s="3093"/>
      <c r="U18" s="3093"/>
      <c r="V18" s="3093"/>
      <c r="W18" s="3093"/>
      <c r="X18" s="3093"/>
      <c r="Y18" s="3093"/>
      <c r="Z18" s="3093"/>
      <c r="AA18" s="3093"/>
      <c r="AB18" s="3093"/>
      <c r="AC18" s="3093"/>
      <c r="AD18" s="3093"/>
      <c r="AE18" s="3093"/>
      <c r="AF18" s="3093"/>
      <c r="AG18" s="3093"/>
      <c r="AH18" s="3093"/>
      <c r="AI18" s="3093"/>
      <c r="AJ18" s="3093"/>
      <c r="AK18" s="3093"/>
      <c r="AL18" s="3093"/>
      <c r="AM18" s="3093"/>
      <c r="AN18" s="3093"/>
      <c r="AO18" s="3093"/>
      <c r="AP18" s="3093"/>
      <c r="AQ18" s="3093"/>
      <c r="AR18" s="3093"/>
      <c r="AS18" s="3093"/>
      <c r="AT18" s="3093"/>
      <c r="AU18" s="3093"/>
      <c r="AV18" s="3093"/>
      <c r="AX18" s="3138" t="s">
        <v>548</v>
      </c>
      <c r="AY18" s="3139"/>
      <c r="AZ18" s="3142" t="s">
        <v>1441</v>
      </c>
      <c r="BA18" s="3142" t="s">
        <v>552</v>
      </c>
      <c r="BB18" s="280"/>
      <c r="BC18" s="280"/>
      <c r="BD18" s="280"/>
      <c r="BE18" s="280"/>
      <c r="BF18" s="280"/>
    </row>
    <row r="19" spans="1:58" ht="17.100000000000001" customHeight="1">
      <c r="A19" s="1610"/>
      <c r="B19" s="1610"/>
      <c r="C19" s="1610"/>
      <c r="D19" s="1610"/>
      <c r="E19" s="1610"/>
      <c r="F19" s="1610"/>
      <c r="G19" s="1610"/>
      <c r="H19" s="1610"/>
      <c r="I19" s="1610"/>
      <c r="J19" s="1610"/>
      <c r="K19" s="1610"/>
      <c r="L19" s="1610"/>
      <c r="M19" s="1610"/>
      <c r="N19" s="1610"/>
      <c r="O19" s="1610"/>
      <c r="P19" s="1610"/>
      <c r="Q19" s="1610"/>
      <c r="R19" s="1610"/>
      <c r="S19" s="1610"/>
      <c r="T19" s="1610"/>
      <c r="U19" s="1610"/>
      <c r="V19" s="1610"/>
      <c r="W19" s="1610"/>
      <c r="X19" s="1610"/>
      <c r="Y19" s="1610"/>
      <c r="Z19" s="1610"/>
      <c r="AA19" s="1610"/>
      <c r="AB19" s="1610"/>
      <c r="AC19" s="1610"/>
      <c r="AD19" s="1610"/>
      <c r="AE19" s="1610"/>
      <c r="AF19" s="1610"/>
      <c r="AG19" s="1610"/>
      <c r="AH19" s="1610"/>
      <c r="AI19" s="1610"/>
      <c r="AJ19" s="1610"/>
      <c r="AK19" s="1610"/>
      <c r="AL19" s="1610"/>
      <c r="AM19" s="1610"/>
      <c r="AN19" s="1610"/>
      <c r="AO19" s="1610"/>
      <c r="AP19" s="1610"/>
      <c r="AQ19" s="1610"/>
      <c r="AR19" s="1610"/>
      <c r="AS19" s="1610"/>
      <c r="AT19" s="1610"/>
      <c r="AU19" s="1610"/>
      <c r="AV19" s="1610"/>
      <c r="AX19" s="3147"/>
      <c r="AY19" s="3148"/>
      <c r="AZ19" s="3143"/>
      <c r="BA19" s="3143"/>
      <c r="BB19" s="280"/>
      <c r="BC19" s="280"/>
      <c r="BD19" s="280"/>
      <c r="BE19" s="280"/>
      <c r="BF19" s="280"/>
    </row>
    <row r="20" spans="1:58" ht="17.100000000000001" customHeight="1">
      <c r="A20" s="1610"/>
      <c r="B20" s="1610"/>
      <c r="C20" s="1610"/>
      <c r="D20" s="1610"/>
      <c r="E20" s="1610"/>
      <c r="F20" s="1610"/>
      <c r="G20" s="1610"/>
      <c r="H20" s="1610"/>
      <c r="I20" s="1610"/>
      <c r="J20" s="1610"/>
      <c r="K20" s="1610"/>
      <c r="L20" s="1610"/>
      <c r="M20" s="1610"/>
      <c r="N20" s="1610"/>
      <c r="O20" s="1610"/>
      <c r="P20" s="1610"/>
      <c r="Q20" s="1610"/>
      <c r="R20" s="1610"/>
      <c r="S20" s="1610"/>
      <c r="T20" s="1610"/>
      <c r="U20" s="1610"/>
      <c r="V20" s="1610"/>
      <c r="W20" s="1610"/>
      <c r="X20" s="1610"/>
      <c r="Y20" s="1610"/>
      <c r="Z20" s="1610"/>
      <c r="AA20" s="1610"/>
      <c r="AB20" s="1610"/>
      <c r="AC20" s="1610"/>
      <c r="AD20" s="1610"/>
      <c r="AE20" s="1610"/>
      <c r="AF20" s="1610"/>
      <c r="AG20" s="1610"/>
      <c r="AH20" s="1610"/>
      <c r="AI20" s="1610"/>
      <c r="AJ20" s="1610"/>
      <c r="AK20" s="1610"/>
      <c r="AL20" s="1610"/>
      <c r="AM20" s="1610"/>
      <c r="AN20" s="1610"/>
      <c r="AO20" s="1610"/>
      <c r="AP20" s="1610"/>
      <c r="AQ20" s="1610"/>
      <c r="AR20" s="1610"/>
      <c r="AS20" s="1610"/>
      <c r="AT20" s="1610"/>
      <c r="AU20" s="1610"/>
      <c r="AV20" s="1610"/>
      <c r="AX20" s="3138" t="s">
        <v>549</v>
      </c>
      <c r="AY20" s="3139"/>
      <c r="AZ20" s="3142" t="s">
        <v>1440</v>
      </c>
      <c r="BA20" s="3142" t="s">
        <v>552</v>
      </c>
      <c r="BB20" s="280"/>
      <c r="BC20" s="280"/>
      <c r="BD20" s="280"/>
      <c r="BE20" s="280"/>
      <c r="BF20" s="280"/>
    </row>
    <row r="21" spans="1:58" ht="17.100000000000001" customHeight="1">
      <c r="A21" s="1610"/>
      <c r="B21" s="1610"/>
      <c r="C21" s="1610"/>
      <c r="D21" s="1610"/>
      <c r="E21" s="1610"/>
      <c r="F21" s="1610"/>
      <c r="G21" s="1610"/>
      <c r="H21" s="1610"/>
      <c r="I21" s="1610"/>
      <c r="J21" s="1610"/>
      <c r="K21" s="1610"/>
      <c r="L21" s="1610"/>
      <c r="M21" s="1610"/>
      <c r="N21" s="1610"/>
      <c r="O21" s="1610"/>
      <c r="P21" s="1610"/>
      <c r="Q21" s="1610"/>
      <c r="R21" s="1610"/>
      <c r="S21" s="1610"/>
      <c r="T21" s="1610"/>
      <c r="U21" s="1610"/>
      <c r="V21" s="1610"/>
      <c r="W21" s="1610"/>
      <c r="X21" s="1610"/>
      <c r="Y21" s="1610"/>
      <c r="Z21" s="1610"/>
      <c r="AA21" s="1610"/>
      <c r="AB21" s="1610"/>
      <c r="AC21" s="1610"/>
      <c r="AD21" s="1610"/>
      <c r="AE21" s="1610"/>
      <c r="AF21" s="1610"/>
      <c r="AG21" s="1610"/>
      <c r="AH21" s="1610"/>
      <c r="AI21" s="1610"/>
      <c r="AJ21" s="1610"/>
      <c r="AK21" s="1610"/>
      <c r="AL21" s="1610"/>
      <c r="AM21" s="1610"/>
      <c r="AN21" s="1610"/>
      <c r="AO21" s="1610"/>
      <c r="AP21" s="1610"/>
      <c r="AQ21" s="1610"/>
      <c r="AR21" s="1610"/>
      <c r="AS21" s="1610"/>
      <c r="AT21" s="1610"/>
      <c r="AU21" s="1610"/>
      <c r="AV21" s="1610"/>
      <c r="AX21" s="3140"/>
      <c r="AY21" s="3141"/>
      <c r="AZ21" s="3143"/>
      <c r="BA21" s="3143"/>
      <c r="BB21" s="280"/>
      <c r="BC21" s="280"/>
      <c r="BD21" s="280"/>
      <c r="BE21" s="280"/>
      <c r="BF21" s="280"/>
    </row>
    <row r="22" spans="1:58" ht="17.100000000000001" customHeight="1">
      <c r="A22" s="1610"/>
      <c r="B22" s="1610"/>
      <c r="C22" s="1610"/>
      <c r="D22" s="1610"/>
      <c r="E22" s="1610"/>
      <c r="F22" s="1610"/>
      <c r="G22" s="1610"/>
      <c r="H22" s="1610"/>
      <c r="I22" s="1610"/>
      <c r="J22" s="1610"/>
      <c r="K22" s="1610"/>
      <c r="L22" s="1610"/>
      <c r="M22" s="1610"/>
      <c r="N22" s="1610"/>
      <c r="O22" s="1610"/>
      <c r="P22" s="1610"/>
      <c r="Q22" s="1610"/>
      <c r="R22" s="1610"/>
      <c r="S22" s="1610"/>
      <c r="T22" s="1610"/>
      <c r="U22" s="1610"/>
      <c r="V22" s="1610"/>
      <c r="W22" s="1610"/>
      <c r="X22" s="1610"/>
      <c r="Y22" s="1610"/>
      <c r="Z22" s="1610"/>
      <c r="AA22" s="1610"/>
      <c r="AB22" s="1610"/>
      <c r="AC22" s="1610"/>
      <c r="AD22" s="1610"/>
      <c r="AE22" s="1610"/>
      <c r="AF22" s="1610"/>
      <c r="AG22" s="1610"/>
      <c r="AH22" s="1610"/>
      <c r="AI22" s="1610"/>
      <c r="AJ22" s="1610"/>
      <c r="AK22" s="1610"/>
      <c r="AL22" s="1610"/>
      <c r="AM22" s="1610"/>
      <c r="AN22" s="1610"/>
      <c r="AO22" s="1610"/>
      <c r="AP22" s="1610"/>
      <c r="AQ22" s="1610"/>
      <c r="AR22" s="1610"/>
      <c r="AS22" s="1610"/>
      <c r="AT22" s="1610"/>
      <c r="AU22" s="1610"/>
      <c r="AV22" s="1610"/>
      <c r="AX22" s="3136" t="s">
        <v>1412</v>
      </c>
      <c r="AY22" s="3136"/>
      <c r="AZ22" s="3136"/>
      <c r="BA22" s="3136"/>
      <c r="BB22" s="280"/>
      <c r="BC22" s="280"/>
      <c r="BD22" s="280"/>
      <c r="BE22" s="280"/>
      <c r="BF22" s="280"/>
    </row>
    <row r="23" spans="1:58" ht="17.100000000000001" customHeight="1">
      <c r="A23" s="1610"/>
      <c r="B23" s="1610"/>
      <c r="C23" s="1610"/>
      <c r="D23" s="1610"/>
      <c r="E23" s="1610"/>
      <c r="F23" s="1610"/>
      <c r="G23" s="1610"/>
      <c r="H23" s="1610"/>
      <c r="I23" s="1610"/>
      <c r="J23" s="1610"/>
      <c r="K23" s="1610"/>
      <c r="L23" s="1610"/>
      <c r="M23" s="1610"/>
      <c r="N23" s="1610"/>
      <c r="O23" s="1610"/>
      <c r="P23" s="1610"/>
      <c r="Q23" s="1610"/>
      <c r="R23" s="1610"/>
      <c r="S23" s="1610"/>
      <c r="T23" s="1610"/>
      <c r="U23" s="1610"/>
      <c r="V23" s="1610"/>
      <c r="W23" s="1610"/>
      <c r="X23" s="1610"/>
      <c r="Y23" s="1610"/>
      <c r="Z23" s="1610"/>
      <c r="AA23" s="1610"/>
      <c r="AB23" s="1610"/>
      <c r="AC23" s="1610"/>
      <c r="AD23" s="1610"/>
      <c r="AE23" s="1610"/>
      <c r="AF23" s="1610"/>
      <c r="AG23" s="1610"/>
      <c r="AH23" s="1610"/>
      <c r="AI23" s="1610"/>
      <c r="AJ23" s="1610"/>
      <c r="AK23" s="1610"/>
      <c r="AL23" s="1610"/>
      <c r="AM23" s="1610"/>
      <c r="AN23" s="1610"/>
      <c r="AO23" s="1610"/>
      <c r="AP23" s="1610"/>
      <c r="AQ23" s="1610"/>
      <c r="AR23" s="1610"/>
      <c r="AS23" s="1610"/>
      <c r="AT23" s="1610"/>
      <c r="AU23" s="1610"/>
      <c r="AV23" s="1610"/>
      <c r="AX23" s="3137"/>
      <c r="AY23" s="3137"/>
      <c r="AZ23" s="3137"/>
      <c r="BA23" s="3137"/>
      <c r="BB23" s="280"/>
      <c r="BC23" s="280"/>
      <c r="BD23" s="280"/>
      <c r="BE23" s="280"/>
      <c r="BF23" s="280"/>
    </row>
    <row r="24" spans="1:58" ht="17.100000000000001" customHeight="1">
      <c r="A24" s="1610"/>
      <c r="B24" s="1610"/>
      <c r="C24" s="1610"/>
      <c r="D24" s="1610"/>
      <c r="E24" s="1610"/>
      <c r="F24" s="1610"/>
      <c r="G24" s="1610"/>
      <c r="H24" s="1610"/>
      <c r="I24" s="1610"/>
      <c r="J24" s="1610"/>
      <c r="K24" s="1610"/>
      <c r="L24" s="1610"/>
      <c r="M24" s="1610"/>
      <c r="N24" s="1610"/>
      <c r="O24" s="1610"/>
      <c r="P24" s="1610"/>
      <c r="Q24" s="1610"/>
      <c r="R24" s="1610"/>
      <c r="S24" s="1610"/>
      <c r="T24" s="1610"/>
      <c r="U24" s="1610"/>
      <c r="V24" s="1610"/>
      <c r="W24" s="1610"/>
      <c r="X24" s="1610"/>
      <c r="Y24" s="1610"/>
      <c r="Z24" s="1610"/>
      <c r="AA24" s="1610"/>
      <c r="AB24" s="1610"/>
      <c r="AC24" s="1610"/>
      <c r="AD24" s="1610"/>
      <c r="AE24" s="1610"/>
      <c r="AF24" s="1610"/>
      <c r="AG24" s="1610"/>
      <c r="AH24" s="1610"/>
      <c r="AI24" s="1610"/>
      <c r="AJ24" s="1610"/>
      <c r="AK24" s="1610"/>
      <c r="AL24" s="1610"/>
      <c r="AM24" s="1610"/>
      <c r="AN24" s="1610"/>
      <c r="AO24" s="1610"/>
      <c r="AP24" s="1610"/>
      <c r="AQ24" s="1610"/>
      <c r="AR24" s="1610"/>
      <c r="AS24" s="1610"/>
      <c r="AT24" s="1610"/>
      <c r="AU24" s="1610"/>
      <c r="AV24" s="1610"/>
      <c r="AX24" s="3137"/>
      <c r="AY24" s="3137"/>
      <c r="AZ24" s="3137"/>
      <c r="BA24" s="3137"/>
      <c r="BB24" s="280"/>
      <c r="BC24" s="280"/>
      <c r="BD24" s="280"/>
      <c r="BE24" s="280"/>
      <c r="BF24" s="280"/>
    </row>
    <row r="25" spans="1:58" ht="17.100000000000001" customHeight="1">
      <c r="A25" s="1610"/>
      <c r="B25" s="1610"/>
      <c r="C25" s="1610"/>
      <c r="D25" s="1610"/>
      <c r="E25" s="1610"/>
      <c r="F25" s="1610"/>
      <c r="G25" s="1610"/>
      <c r="H25" s="1610"/>
      <c r="I25" s="1610"/>
      <c r="J25" s="1610"/>
      <c r="K25" s="1610"/>
      <c r="L25" s="1610"/>
      <c r="M25" s="1610"/>
      <c r="N25" s="1610"/>
      <c r="O25" s="1610"/>
      <c r="P25" s="1610"/>
      <c r="Q25" s="1610"/>
      <c r="R25" s="1610"/>
      <c r="S25" s="1610"/>
      <c r="T25" s="1610"/>
      <c r="U25" s="1610"/>
      <c r="V25" s="1610"/>
      <c r="W25" s="1610"/>
      <c r="X25" s="1610"/>
      <c r="Y25" s="1610"/>
      <c r="Z25" s="1610"/>
      <c r="AA25" s="1610"/>
      <c r="AB25" s="1610"/>
      <c r="AC25" s="1610"/>
      <c r="AD25" s="1610"/>
      <c r="AE25" s="1610"/>
      <c r="AF25" s="1610"/>
      <c r="AG25" s="1610"/>
      <c r="AH25" s="1610"/>
      <c r="AI25" s="1610"/>
      <c r="AJ25" s="1610"/>
      <c r="AK25" s="1610"/>
      <c r="AL25" s="1610"/>
      <c r="AM25" s="1610"/>
      <c r="AN25" s="1610"/>
      <c r="AO25" s="1610"/>
      <c r="AP25" s="1610"/>
      <c r="AQ25" s="1610"/>
      <c r="AR25" s="1610"/>
      <c r="AS25" s="1610"/>
      <c r="AT25" s="1610"/>
      <c r="AU25" s="1610"/>
      <c r="AV25" s="1610"/>
      <c r="AX25" s="201"/>
      <c r="AY25" s="201"/>
      <c r="AZ25" s="201"/>
      <c r="BA25" s="201"/>
      <c r="BB25" s="280"/>
      <c r="BC25" s="280"/>
      <c r="BD25" s="280"/>
      <c r="BE25" s="280"/>
      <c r="BF25" s="280"/>
    </row>
    <row r="26" spans="1:58" ht="17.100000000000001" customHeight="1">
      <c r="A26" s="1610"/>
      <c r="B26" s="1610"/>
      <c r="C26" s="1610"/>
      <c r="D26" s="1610"/>
      <c r="E26" s="1610"/>
      <c r="F26" s="1610"/>
      <c r="G26" s="1610"/>
      <c r="H26" s="1610"/>
      <c r="I26" s="1610"/>
      <c r="J26" s="1610"/>
      <c r="K26" s="1610"/>
      <c r="L26" s="1610"/>
      <c r="M26" s="1610"/>
      <c r="N26" s="1610"/>
      <c r="O26" s="1610"/>
      <c r="P26" s="1610"/>
      <c r="Q26" s="1610"/>
      <c r="R26" s="1610"/>
      <c r="S26" s="1610"/>
      <c r="T26" s="1610"/>
      <c r="U26" s="1610"/>
      <c r="V26" s="1610"/>
      <c r="W26" s="1610"/>
      <c r="X26" s="1610"/>
      <c r="Y26" s="1610"/>
      <c r="Z26" s="1610"/>
      <c r="AA26" s="1610"/>
      <c r="AB26" s="1610"/>
      <c r="AC26" s="1610"/>
      <c r="AD26" s="1610"/>
      <c r="AE26" s="1610"/>
      <c r="AF26" s="1610"/>
      <c r="AG26" s="1610"/>
      <c r="AH26" s="1610"/>
      <c r="AI26" s="1610"/>
      <c r="AJ26" s="1610"/>
      <c r="AK26" s="1610"/>
      <c r="AL26" s="1610"/>
      <c r="AM26" s="1610"/>
      <c r="AN26" s="1610"/>
      <c r="AO26" s="1610"/>
      <c r="AP26" s="1610"/>
      <c r="AQ26" s="1610"/>
      <c r="AR26" s="1610"/>
      <c r="AS26" s="1610"/>
      <c r="AT26" s="1610"/>
      <c r="AU26" s="1610"/>
      <c r="AV26" s="1610"/>
      <c r="AX26" s="174"/>
      <c r="AY26" s="24"/>
      <c r="AZ26" s="24"/>
      <c r="BA26" s="12"/>
      <c r="BB26" s="280"/>
      <c r="BC26" s="280"/>
      <c r="BD26" s="280"/>
      <c r="BE26" s="280"/>
      <c r="BF26" s="280"/>
    </row>
    <row r="27" spans="1:58" ht="17.100000000000001" customHeight="1">
      <c r="A27" s="1610"/>
      <c r="B27" s="1610"/>
      <c r="C27" s="1610"/>
      <c r="D27" s="1610"/>
      <c r="E27" s="1610"/>
      <c r="F27" s="1610"/>
      <c r="G27" s="1610"/>
      <c r="H27" s="1610"/>
      <c r="I27" s="1610"/>
      <c r="J27" s="1610"/>
      <c r="K27" s="1610"/>
      <c r="L27" s="1610"/>
      <c r="M27" s="1610"/>
      <c r="N27" s="1610"/>
      <c r="O27" s="1610"/>
      <c r="P27" s="1610"/>
      <c r="Q27" s="1610"/>
      <c r="R27" s="1610"/>
      <c r="S27" s="1610"/>
      <c r="T27" s="1610"/>
      <c r="U27" s="1610"/>
      <c r="V27" s="1610"/>
      <c r="W27" s="1610"/>
      <c r="X27" s="1610"/>
      <c r="Y27" s="1610"/>
      <c r="Z27" s="1610"/>
      <c r="AA27" s="1610"/>
      <c r="AB27" s="1610"/>
      <c r="AC27" s="1610"/>
      <c r="AD27" s="1610"/>
      <c r="AE27" s="1610"/>
      <c r="AF27" s="1610"/>
      <c r="AG27" s="1610"/>
      <c r="AH27" s="1610"/>
      <c r="AI27" s="1610"/>
      <c r="AJ27" s="1610"/>
      <c r="AK27" s="1610"/>
      <c r="AL27" s="1610"/>
      <c r="AM27" s="1610"/>
      <c r="AN27" s="1610"/>
      <c r="AO27" s="1610"/>
      <c r="AP27" s="1610"/>
      <c r="AQ27" s="1610"/>
      <c r="AR27" s="1610"/>
      <c r="AS27" s="1610"/>
      <c r="AT27" s="1610"/>
      <c r="AU27" s="1610"/>
      <c r="AV27" s="1610"/>
      <c r="BA27" s="12"/>
    </row>
    <row r="28" spans="1:58" ht="17.100000000000001" customHeight="1">
      <c r="A28" s="1610"/>
      <c r="B28" s="1610"/>
      <c r="C28" s="1610"/>
      <c r="D28" s="1610"/>
      <c r="E28" s="1610"/>
      <c r="F28" s="1610"/>
      <c r="G28" s="1610"/>
      <c r="H28" s="1610"/>
      <c r="I28" s="1610"/>
      <c r="J28" s="1610"/>
      <c r="K28" s="1610"/>
      <c r="L28" s="1610"/>
      <c r="M28" s="1610"/>
      <c r="N28" s="1610"/>
      <c r="O28" s="1610"/>
      <c r="P28" s="1610"/>
      <c r="Q28" s="1610"/>
      <c r="R28" s="1610"/>
      <c r="S28" s="1610"/>
      <c r="T28" s="1610"/>
      <c r="U28" s="1610"/>
      <c r="V28" s="1610"/>
      <c r="W28" s="1610"/>
      <c r="X28" s="1610"/>
      <c r="Y28" s="1610"/>
      <c r="Z28" s="1610"/>
      <c r="AA28" s="1610"/>
      <c r="AB28" s="1610"/>
      <c r="AC28" s="1610"/>
      <c r="AD28" s="1610"/>
      <c r="AE28" s="1610"/>
      <c r="AF28" s="1610"/>
      <c r="AG28" s="1610"/>
      <c r="AH28" s="1610"/>
      <c r="AI28" s="1610"/>
      <c r="AJ28" s="1610"/>
      <c r="AK28" s="1610"/>
      <c r="AL28" s="1610"/>
      <c r="AM28" s="1610"/>
      <c r="AN28" s="1610"/>
      <c r="AO28" s="1610"/>
      <c r="AP28" s="1610"/>
      <c r="AQ28" s="1610"/>
      <c r="AR28" s="1610"/>
      <c r="AS28" s="1610"/>
      <c r="AT28" s="1610"/>
      <c r="AU28" s="1610"/>
      <c r="AV28" s="1610"/>
      <c r="AX28" s="8"/>
      <c r="AY28" s="8"/>
      <c r="AZ28" s="8"/>
    </row>
    <row r="29" spans="1:58" ht="17.100000000000001" customHeight="1">
      <c r="A29" s="1610"/>
      <c r="B29" s="1610"/>
      <c r="C29" s="1610"/>
      <c r="D29" s="1610"/>
      <c r="E29" s="1610"/>
      <c r="F29" s="1610"/>
      <c r="G29" s="1610"/>
      <c r="H29" s="1610"/>
      <c r="I29" s="1610"/>
      <c r="J29" s="1610"/>
      <c r="K29" s="1610"/>
      <c r="L29" s="1610"/>
      <c r="M29" s="1610"/>
      <c r="N29" s="1610"/>
      <c r="O29" s="1610"/>
      <c r="P29" s="1610"/>
      <c r="Q29" s="1610"/>
      <c r="R29" s="1610"/>
      <c r="S29" s="1610"/>
      <c r="T29" s="1610"/>
      <c r="U29" s="1610"/>
      <c r="V29" s="1610"/>
      <c r="W29" s="1610"/>
      <c r="X29" s="1610"/>
      <c r="Y29" s="1610"/>
      <c r="Z29" s="1610"/>
      <c r="AA29" s="1610"/>
      <c r="AB29" s="1610"/>
      <c r="AC29" s="1610"/>
      <c r="AD29" s="1610"/>
      <c r="AE29" s="1610"/>
      <c r="AF29" s="1610"/>
      <c r="AG29" s="1610"/>
      <c r="AH29" s="1610"/>
      <c r="AI29" s="1610"/>
      <c r="AJ29" s="1610"/>
      <c r="AK29" s="1610"/>
      <c r="AL29" s="1610"/>
      <c r="AM29" s="1610"/>
      <c r="AN29" s="1610"/>
      <c r="AO29" s="1610"/>
      <c r="AP29" s="1610"/>
      <c r="AQ29" s="1610"/>
      <c r="AR29" s="1610"/>
      <c r="AS29" s="1610"/>
      <c r="AT29" s="1610"/>
      <c r="AU29" s="1610"/>
      <c r="AV29" s="1610"/>
      <c r="AX29" s="8"/>
      <c r="AY29" s="8"/>
      <c r="AZ29" s="8"/>
    </row>
    <row r="30" spans="1:58" ht="17.100000000000001" customHeight="1">
      <c r="A30" s="1610"/>
      <c r="B30" s="1610"/>
      <c r="C30" s="1610"/>
      <c r="D30" s="1610"/>
      <c r="E30" s="1610"/>
      <c r="F30" s="1610"/>
      <c r="G30" s="1610"/>
      <c r="H30" s="1610"/>
      <c r="I30" s="1610"/>
      <c r="J30" s="1610"/>
      <c r="K30" s="1610"/>
      <c r="L30" s="1610"/>
      <c r="M30" s="1610"/>
      <c r="N30" s="1610"/>
      <c r="O30" s="1610"/>
      <c r="P30" s="1610"/>
      <c r="Q30" s="1610"/>
      <c r="R30" s="1610"/>
      <c r="S30" s="1610"/>
      <c r="T30" s="1610"/>
      <c r="U30" s="1610"/>
      <c r="V30" s="1610"/>
      <c r="W30" s="1610"/>
      <c r="X30" s="1610"/>
      <c r="Y30" s="1610"/>
      <c r="Z30" s="1610"/>
      <c r="AA30" s="1610"/>
      <c r="AB30" s="1610"/>
      <c r="AC30" s="1610"/>
      <c r="AD30" s="1610"/>
      <c r="AE30" s="1610"/>
      <c r="AF30" s="1610"/>
      <c r="AG30" s="1610"/>
      <c r="AH30" s="1610"/>
      <c r="AI30" s="1610"/>
      <c r="AJ30" s="1610"/>
      <c r="AK30" s="1610"/>
      <c r="AL30" s="1610"/>
      <c r="AM30" s="1610"/>
      <c r="AN30" s="1610"/>
      <c r="AO30" s="1610"/>
      <c r="AP30" s="1610"/>
      <c r="AQ30" s="1610"/>
      <c r="AR30" s="1610"/>
      <c r="AS30" s="1610"/>
      <c r="AT30" s="1610"/>
      <c r="AU30" s="1610"/>
      <c r="AV30" s="1610"/>
    </row>
    <row r="31" spans="1:58" ht="17.100000000000001" customHeight="1">
      <c r="A31" s="1610"/>
      <c r="B31" s="1610"/>
      <c r="C31" s="1610"/>
      <c r="D31" s="1610"/>
      <c r="E31" s="1610"/>
      <c r="F31" s="1610"/>
      <c r="G31" s="1610"/>
      <c r="H31" s="1610"/>
      <c r="I31" s="1610"/>
      <c r="J31" s="1610"/>
      <c r="K31" s="1610"/>
      <c r="L31" s="1610"/>
      <c r="M31" s="1610"/>
      <c r="N31" s="1610"/>
      <c r="O31" s="1610"/>
      <c r="P31" s="1610"/>
      <c r="Q31" s="1610"/>
      <c r="R31" s="1610"/>
      <c r="S31" s="1610"/>
      <c r="T31" s="1610"/>
      <c r="U31" s="1610"/>
      <c r="V31" s="1610"/>
      <c r="W31" s="1610"/>
      <c r="X31" s="1610"/>
      <c r="Y31" s="1610"/>
      <c r="Z31" s="1610"/>
      <c r="AA31" s="1610"/>
      <c r="AB31" s="1610"/>
      <c r="AC31" s="1610"/>
      <c r="AD31" s="1610"/>
      <c r="AE31" s="1610"/>
      <c r="AF31" s="1610"/>
      <c r="AG31" s="1610"/>
      <c r="AH31" s="1610"/>
      <c r="AI31" s="1610"/>
      <c r="AJ31" s="1610"/>
      <c r="AK31" s="1610"/>
      <c r="AL31" s="1610"/>
      <c r="AM31" s="1610"/>
      <c r="AN31" s="1610"/>
      <c r="AO31" s="1610"/>
      <c r="AP31" s="1610"/>
      <c r="AQ31" s="1610"/>
      <c r="AR31" s="1610"/>
      <c r="AS31" s="1610"/>
      <c r="AT31" s="1610"/>
      <c r="AU31" s="1610"/>
      <c r="AV31" s="1610"/>
    </row>
    <row r="32" spans="1:58" ht="17.100000000000001" customHeight="1">
      <c r="A32" s="1610"/>
      <c r="B32" s="1610"/>
      <c r="C32" s="1610"/>
      <c r="D32" s="1610"/>
      <c r="E32" s="1610"/>
      <c r="F32" s="1610"/>
      <c r="G32" s="1610"/>
      <c r="H32" s="1610"/>
      <c r="I32" s="1610"/>
      <c r="J32" s="1610"/>
      <c r="K32" s="1610"/>
      <c r="L32" s="1610"/>
      <c r="M32" s="1610"/>
      <c r="N32" s="1610"/>
      <c r="O32" s="1610"/>
      <c r="P32" s="1610"/>
      <c r="Q32" s="1610"/>
      <c r="R32" s="1610"/>
      <c r="S32" s="1610"/>
      <c r="T32" s="1610"/>
      <c r="U32" s="1610"/>
      <c r="V32" s="1610"/>
      <c r="W32" s="1610"/>
      <c r="X32" s="1610"/>
      <c r="Y32" s="1610"/>
      <c r="Z32" s="1610"/>
      <c r="AA32" s="1610"/>
      <c r="AB32" s="1610"/>
      <c r="AC32" s="1610"/>
      <c r="AD32" s="1610"/>
      <c r="AE32" s="1610"/>
      <c r="AF32" s="1610"/>
      <c r="AG32" s="1610"/>
      <c r="AH32" s="1610"/>
      <c r="AI32" s="1610"/>
      <c r="AJ32" s="1610"/>
      <c r="AK32" s="1610"/>
      <c r="AL32" s="1610"/>
      <c r="AM32" s="1610"/>
      <c r="AN32" s="1610"/>
      <c r="AO32" s="1610"/>
      <c r="AP32" s="1610"/>
      <c r="AQ32" s="1610"/>
      <c r="AR32" s="1610"/>
      <c r="AS32" s="1610"/>
      <c r="AT32" s="1610"/>
      <c r="AU32" s="1610"/>
      <c r="AV32" s="1610"/>
    </row>
    <row r="33" spans="1:75" ht="17.100000000000001" customHeight="1">
      <c r="A33" s="1610"/>
      <c r="B33" s="1610"/>
      <c r="C33" s="1610"/>
      <c r="D33" s="1610"/>
      <c r="E33" s="1610"/>
      <c r="F33" s="1610"/>
      <c r="G33" s="1610"/>
      <c r="H33" s="1610"/>
      <c r="I33" s="1610"/>
      <c r="J33" s="1610"/>
      <c r="K33" s="1610"/>
      <c r="L33" s="1610"/>
      <c r="M33" s="1610"/>
      <c r="N33" s="1610"/>
      <c r="O33" s="1610"/>
      <c r="P33" s="1610"/>
      <c r="Q33" s="1610"/>
      <c r="R33" s="1610"/>
      <c r="S33" s="1610"/>
      <c r="T33" s="1610"/>
      <c r="U33" s="1610"/>
      <c r="V33" s="1610"/>
      <c r="W33" s="1610"/>
      <c r="X33" s="1610"/>
      <c r="Y33" s="1610"/>
      <c r="Z33" s="1610"/>
      <c r="AA33" s="1610"/>
      <c r="AB33" s="1610"/>
      <c r="AC33" s="1610"/>
      <c r="AD33" s="1610"/>
      <c r="AE33" s="1610"/>
      <c r="AF33" s="1610"/>
      <c r="AG33" s="1610"/>
      <c r="AH33" s="1610"/>
      <c r="AI33" s="1610"/>
      <c r="AJ33" s="1610"/>
      <c r="AK33" s="1610"/>
      <c r="AL33" s="1610"/>
      <c r="AM33" s="1610"/>
      <c r="AN33" s="1610"/>
      <c r="AO33" s="1610"/>
      <c r="AP33" s="1610"/>
      <c r="AQ33" s="1610"/>
      <c r="AR33" s="1610"/>
      <c r="AS33" s="1610"/>
      <c r="AT33" s="1610"/>
      <c r="AU33" s="1610"/>
      <c r="AV33" s="1610"/>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row>
    <row r="34" spans="1:75" ht="17.100000000000001" customHeight="1">
      <c r="A34" s="1610"/>
      <c r="B34" s="1610"/>
      <c r="C34" s="1610"/>
      <c r="D34" s="1610"/>
      <c r="E34" s="1610"/>
      <c r="F34" s="1610"/>
      <c r="G34" s="1610"/>
      <c r="H34" s="1610"/>
      <c r="I34" s="1610"/>
      <c r="J34" s="1610"/>
      <c r="K34" s="1610"/>
      <c r="L34" s="1610"/>
      <c r="M34" s="1610"/>
      <c r="N34" s="1610"/>
      <c r="O34" s="1610"/>
      <c r="P34" s="1610"/>
      <c r="Q34" s="1610"/>
      <c r="R34" s="1610"/>
      <c r="S34" s="1610"/>
      <c r="T34" s="1610"/>
      <c r="U34" s="1610"/>
      <c r="V34" s="1610"/>
      <c r="W34" s="1610"/>
      <c r="X34" s="1610"/>
      <c r="Y34" s="1610"/>
      <c r="Z34" s="1610"/>
      <c r="AA34" s="1610"/>
      <c r="AB34" s="1610"/>
      <c r="AC34" s="1610"/>
      <c r="AD34" s="1610"/>
      <c r="AE34" s="1610"/>
      <c r="AF34" s="1610"/>
      <c r="AG34" s="1610"/>
      <c r="AH34" s="1610"/>
      <c r="AI34" s="1610"/>
      <c r="AJ34" s="1610"/>
      <c r="AK34" s="1610"/>
      <c r="AL34" s="1610"/>
      <c r="AM34" s="1610"/>
      <c r="AN34" s="1610"/>
      <c r="AO34" s="1610"/>
      <c r="AP34" s="1610"/>
      <c r="AQ34" s="1610"/>
      <c r="AR34" s="1610"/>
      <c r="AS34" s="1610"/>
      <c r="AT34" s="1610"/>
      <c r="AU34" s="1610"/>
      <c r="AV34" s="1610"/>
      <c r="BB34" s="201"/>
      <c r="BC34" s="201"/>
      <c r="BD34" s="201"/>
      <c r="BE34" s="201"/>
      <c r="BF34" s="201"/>
      <c r="BG34" s="201"/>
      <c r="BH34" s="201"/>
      <c r="BI34" s="201"/>
      <c r="BJ34" s="201"/>
      <c r="BK34" s="201"/>
      <c r="BL34" s="201"/>
      <c r="BM34" s="201"/>
      <c r="BN34" s="201"/>
      <c r="BO34" s="201"/>
      <c r="BP34" s="201"/>
      <c r="BQ34" s="201"/>
      <c r="BR34" s="201"/>
      <c r="BS34" s="201"/>
      <c r="BT34" s="201"/>
      <c r="BU34" s="201"/>
      <c r="BV34" s="201"/>
      <c r="BW34" s="201"/>
    </row>
    <row r="35" spans="1:75" ht="17.100000000000001" customHeight="1">
      <c r="A35" s="1610"/>
      <c r="B35" s="1610"/>
      <c r="C35" s="1610"/>
      <c r="D35" s="1610"/>
      <c r="E35" s="1610"/>
      <c r="F35" s="1610"/>
      <c r="G35" s="1610"/>
      <c r="H35" s="1610"/>
      <c r="I35" s="1610"/>
      <c r="J35" s="1610"/>
      <c r="K35" s="1610"/>
      <c r="L35" s="1610"/>
      <c r="M35" s="1610"/>
      <c r="N35" s="1610"/>
      <c r="O35" s="1610"/>
      <c r="P35" s="1610"/>
      <c r="Q35" s="1610"/>
      <c r="R35" s="1610"/>
      <c r="S35" s="1610"/>
      <c r="T35" s="1610"/>
      <c r="U35" s="1610"/>
      <c r="V35" s="1610"/>
      <c r="W35" s="1610"/>
      <c r="X35" s="1610"/>
      <c r="Y35" s="1610"/>
      <c r="Z35" s="1610"/>
      <c r="AA35" s="1610"/>
      <c r="AB35" s="1610"/>
      <c r="AC35" s="1610"/>
      <c r="AD35" s="1610"/>
      <c r="AE35" s="1610"/>
      <c r="AF35" s="1610"/>
      <c r="AG35" s="1610"/>
      <c r="AH35" s="1610"/>
      <c r="AI35" s="1610"/>
      <c r="AJ35" s="1610"/>
      <c r="AK35" s="1610"/>
      <c r="AL35" s="1610"/>
      <c r="AM35" s="1610"/>
      <c r="AN35" s="1610"/>
      <c r="AO35" s="1610"/>
      <c r="AP35" s="1610"/>
      <c r="AQ35" s="1610"/>
      <c r="AR35" s="1610"/>
      <c r="AS35" s="1610"/>
      <c r="AT35" s="1610"/>
      <c r="AU35" s="1610"/>
      <c r="AV35" s="1610"/>
    </row>
    <row r="36" spans="1:75" ht="17.100000000000001" customHeight="1">
      <c r="A36" s="1610"/>
      <c r="B36" s="1610"/>
      <c r="C36" s="1610"/>
      <c r="D36" s="1610"/>
      <c r="E36" s="1610"/>
      <c r="F36" s="1610"/>
      <c r="G36" s="1610"/>
      <c r="H36" s="1610"/>
      <c r="I36" s="1610"/>
      <c r="J36" s="1610"/>
      <c r="K36" s="1610"/>
      <c r="L36" s="1610"/>
      <c r="M36" s="1610"/>
      <c r="N36" s="1610"/>
      <c r="O36" s="1610"/>
      <c r="P36" s="1610"/>
      <c r="Q36" s="1610"/>
      <c r="R36" s="1610"/>
      <c r="S36" s="1610"/>
      <c r="T36" s="1610"/>
      <c r="U36" s="1610"/>
      <c r="V36" s="1610"/>
      <c r="W36" s="1610"/>
      <c r="X36" s="1610"/>
      <c r="Y36" s="1610"/>
      <c r="Z36" s="1610"/>
      <c r="AA36" s="1610"/>
      <c r="AB36" s="1610"/>
      <c r="AC36" s="1610"/>
      <c r="AD36" s="1610"/>
      <c r="AE36" s="1610"/>
      <c r="AF36" s="1610"/>
      <c r="AG36" s="1610"/>
      <c r="AH36" s="1610"/>
      <c r="AI36" s="1610"/>
      <c r="AJ36" s="1610"/>
      <c r="AK36" s="1610"/>
      <c r="AL36" s="1610"/>
      <c r="AM36" s="1610"/>
      <c r="AN36" s="1610"/>
      <c r="AO36" s="1610"/>
      <c r="AP36" s="1610"/>
      <c r="AQ36" s="1610"/>
      <c r="AR36" s="1610"/>
      <c r="AS36" s="1610"/>
      <c r="AT36" s="1610"/>
      <c r="AU36" s="1610"/>
      <c r="AV36" s="1610"/>
    </row>
    <row r="37" spans="1:75" ht="17.100000000000001" customHeight="1">
      <c r="A37" s="1610"/>
      <c r="B37" s="1610"/>
      <c r="C37" s="1610"/>
      <c r="D37" s="1610"/>
      <c r="E37" s="1610"/>
      <c r="F37" s="1610"/>
      <c r="G37" s="1610"/>
      <c r="H37" s="1610"/>
      <c r="I37" s="1610"/>
      <c r="J37" s="1610"/>
      <c r="K37" s="1610"/>
      <c r="L37" s="1610"/>
      <c r="M37" s="1610"/>
      <c r="N37" s="1610"/>
      <c r="O37" s="1610"/>
      <c r="P37" s="1610"/>
      <c r="Q37" s="1610"/>
      <c r="R37" s="1610"/>
      <c r="S37" s="1610"/>
      <c r="T37" s="1610"/>
      <c r="U37" s="1610"/>
      <c r="V37" s="1610"/>
      <c r="W37" s="1610"/>
      <c r="X37" s="1610"/>
      <c r="Y37" s="1610"/>
      <c r="Z37" s="1610"/>
      <c r="AA37" s="1610"/>
      <c r="AB37" s="1610"/>
      <c r="AC37" s="1610"/>
      <c r="AD37" s="1610"/>
      <c r="AE37" s="1610"/>
      <c r="AF37" s="1610"/>
      <c r="AG37" s="1610"/>
      <c r="AH37" s="1610"/>
      <c r="AI37" s="1610"/>
      <c r="AJ37" s="1610"/>
      <c r="AK37" s="1610"/>
      <c r="AL37" s="1610"/>
      <c r="AM37" s="1610"/>
      <c r="AN37" s="1610"/>
      <c r="AO37" s="1610"/>
      <c r="AP37" s="1610"/>
      <c r="AQ37" s="1610"/>
      <c r="AR37" s="1610"/>
      <c r="AS37" s="1610"/>
      <c r="AT37" s="1610"/>
      <c r="AU37" s="1610"/>
      <c r="AV37" s="1610"/>
    </row>
    <row r="38" spans="1:75" ht="17.100000000000001" customHeight="1">
      <c r="A38" s="1610"/>
      <c r="B38" s="1610"/>
      <c r="C38" s="1610"/>
      <c r="D38" s="1610"/>
      <c r="E38" s="1610"/>
      <c r="F38" s="1610"/>
      <c r="G38" s="1610"/>
      <c r="H38" s="1610"/>
      <c r="I38" s="1610"/>
      <c r="J38" s="1610"/>
      <c r="K38" s="1610"/>
      <c r="L38" s="1610"/>
      <c r="M38" s="1610"/>
      <c r="N38" s="1610"/>
      <c r="O38" s="1610"/>
      <c r="P38" s="1610"/>
      <c r="Q38" s="1610"/>
      <c r="R38" s="1610"/>
      <c r="S38" s="1610"/>
      <c r="T38" s="1610"/>
      <c r="U38" s="1610"/>
      <c r="V38" s="1610"/>
      <c r="W38" s="1610"/>
      <c r="X38" s="1610"/>
      <c r="Y38" s="1610"/>
      <c r="Z38" s="1610"/>
      <c r="AA38" s="1610"/>
      <c r="AB38" s="1610"/>
      <c r="AC38" s="1610"/>
      <c r="AD38" s="1610"/>
      <c r="AE38" s="1610"/>
      <c r="AF38" s="1610"/>
      <c r="AG38" s="1610"/>
      <c r="AH38" s="1610"/>
      <c r="AI38" s="1610"/>
      <c r="AJ38" s="1610"/>
      <c r="AK38" s="1610"/>
      <c r="AL38" s="1610"/>
      <c r="AM38" s="1610"/>
      <c r="AN38" s="1610"/>
      <c r="AO38" s="1610"/>
      <c r="AP38" s="1610"/>
      <c r="AQ38" s="1610"/>
      <c r="AR38" s="1610"/>
      <c r="AS38" s="1610"/>
      <c r="AT38" s="1610"/>
      <c r="AU38" s="1610"/>
      <c r="AV38" s="1610"/>
    </row>
    <row r="39" spans="1:75" ht="17.100000000000001" customHeight="1">
      <c r="A39" s="1610"/>
      <c r="B39" s="1610"/>
      <c r="C39" s="1610"/>
      <c r="D39" s="1610"/>
      <c r="E39" s="1610"/>
      <c r="F39" s="1610"/>
      <c r="G39" s="1610"/>
      <c r="H39" s="1610"/>
      <c r="I39" s="1610"/>
      <c r="J39" s="1610"/>
      <c r="K39" s="1610"/>
      <c r="L39" s="1610"/>
      <c r="M39" s="1610"/>
      <c r="N39" s="1610"/>
      <c r="O39" s="1610"/>
      <c r="P39" s="1610"/>
      <c r="Q39" s="1610"/>
      <c r="R39" s="1610"/>
      <c r="S39" s="1610"/>
      <c r="T39" s="1610"/>
      <c r="U39" s="1610"/>
      <c r="V39" s="1610"/>
      <c r="W39" s="1610"/>
      <c r="X39" s="1610"/>
      <c r="Y39" s="1610"/>
      <c r="Z39" s="1610"/>
      <c r="AA39" s="1610"/>
      <c r="AB39" s="1610"/>
      <c r="AC39" s="1610"/>
      <c r="AD39" s="1610"/>
      <c r="AE39" s="1610"/>
      <c r="AF39" s="1610"/>
      <c r="AG39" s="1610"/>
      <c r="AH39" s="1610"/>
      <c r="AI39" s="1610"/>
      <c r="AJ39" s="1610"/>
      <c r="AK39" s="1610"/>
      <c r="AL39" s="1610"/>
      <c r="AM39" s="1610"/>
      <c r="AN39" s="1610"/>
      <c r="AO39" s="1610"/>
      <c r="AP39" s="1610"/>
      <c r="AQ39" s="1610"/>
      <c r="AR39" s="1610"/>
      <c r="AS39" s="1610"/>
      <c r="AT39" s="1610"/>
      <c r="AU39" s="1610"/>
      <c r="AV39" s="1610"/>
    </row>
    <row r="40" spans="1:75" ht="17.100000000000001" customHeight="1">
      <c r="A40" s="1610"/>
      <c r="B40" s="1610"/>
      <c r="C40" s="1610"/>
      <c r="D40" s="1610"/>
      <c r="E40" s="1610"/>
      <c r="F40" s="1610"/>
      <c r="G40" s="1610"/>
      <c r="H40" s="1610"/>
      <c r="I40" s="1610"/>
      <c r="J40" s="1610"/>
      <c r="K40" s="1610"/>
      <c r="L40" s="1610"/>
      <c r="M40" s="1610"/>
      <c r="N40" s="1610"/>
      <c r="O40" s="1610"/>
      <c r="P40" s="1610"/>
      <c r="Q40" s="1610"/>
      <c r="R40" s="1610"/>
      <c r="S40" s="1610"/>
      <c r="T40" s="1610"/>
      <c r="U40" s="1610"/>
      <c r="V40" s="1610"/>
      <c r="W40" s="1610"/>
      <c r="X40" s="1610"/>
      <c r="Y40" s="1610"/>
      <c r="Z40" s="1610"/>
      <c r="AA40" s="1610"/>
      <c r="AB40" s="1610"/>
      <c r="AC40" s="1610"/>
      <c r="AD40" s="1610"/>
      <c r="AE40" s="1610"/>
      <c r="AF40" s="1610"/>
      <c r="AG40" s="1610"/>
      <c r="AH40" s="1610"/>
      <c r="AI40" s="1610"/>
      <c r="AJ40" s="1610"/>
      <c r="AK40" s="1610"/>
      <c r="AL40" s="1610"/>
      <c r="AM40" s="1610"/>
      <c r="AN40" s="1610"/>
      <c r="AO40" s="1610"/>
      <c r="AP40" s="1610"/>
      <c r="AQ40" s="1610"/>
      <c r="AR40" s="1610"/>
      <c r="AS40" s="1610"/>
      <c r="AT40" s="1610"/>
      <c r="AU40" s="1610"/>
      <c r="AV40" s="1610"/>
    </row>
    <row r="41" spans="1:75" ht="17.100000000000001" customHeight="1">
      <c r="A41" s="1610"/>
      <c r="B41" s="1610"/>
      <c r="C41" s="1610"/>
      <c r="D41" s="1610"/>
      <c r="E41" s="1610"/>
      <c r="F41" s="1610"/>
      <c r="G41" s="1610"/>
      <c r="H41" s="1610"/>
      <c r="I41" s="1610"/>
      <c r="J41" s="1610"/>
      <c r="K41" s="1610"/>
      <c r="L41" s="1610"/>
      <c r="M41" s="1610"/>
      <c r="N41" s="1610"/>
      <c r="O41" s="1610"/>
      <c r="P41" s="1610"/>
      <c r="Q41" s="1610"/>
      <c r="R41" s="1610"/>
      <c r="S41" s="1610"/>
      <c r="T41" s="1610"/>
      <c r="U41" s="1610"/>
      <c r="V41" s="1610"/>
      <c r="W41" s="1610"/>
      <c r="X41" s="1610"/>
      <c r="Y41" s="1610"/>
      <c r="Z41" s="1610"/>
      <c r="AA41" s="1610"/>
      <c r="AB41" s="1610"/>
      <c r="AC41" s="1610"/>
      <c r="AD41" s="1610"/>
      <c r="AE41" s="1610"/>
      <c r="AF41" s="1610"/>
      <c r="AG41" s="1610"/>
      <c r="AH41" s="1610"/>
      <c r="AI41" s="1610"/>
      <c r="AJ41" s="1610"/>
      <c r="AK41" s="1610"/>
      <c r="AL41" s="1610"/>
      <c r="AM41" s="1610"/>
      <c r="AN41" s="1610"/>
      <c r="AO41" s="1610"/>
      <c r="AP41" s="1610"/>
      <c r="AQ41" s="1610"/>
      <c r="AR41" s="1610"/>
      <c r="AS41" s="1610"/>
      <c r="AT41" s="1610"/>
      <c r="AU41" s="1610"/>
      <c r="AV41" s="1610"/>
      <c r="AW41" s="1"/>
    </row>
    <row r="42" spans="1:75" s="1" customFormat="1" ht="18" customHeight="1">
      <c r="A42" s="1610"/>
      <c r="B42" s="1610"/>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1610"/>
      <c r="AJ42" s="1610"/>
      <c r="AK42" s="1610"/>
      <c r="AL42" s="1610"/>
      <c r="AM42" s="1610"/>
      <c r="AN42" s="1610"/>
      <c r="AO42" s="1610"/>
      <c r="AP42" s="1610"/>
      <c r="AQ42" s="1610"/>
      <c r="AR42" s="1610"/>
      <c r="AS42" s="1610"/>
      <c r="AT42" s="1610"/>
      <c r="AU42" s="1610"/>
      <c r="AV42" s="1610"/>
      <c r="AX42" s="12"/>
      <c r="AY42" s="12"/>
      <c r="AZ42" s="12"/>
      <c r="BA42" s="8"/>
    </row>
    <row r="43" spans="1:75" ht="27" customHeight="1">
      <c r="A43" s="1214" t="s">
        <v>1275</v>
      </c>
      <c r="B43" s="1214"/>
      <c r="C43" s="1214"/>
      <c r="D43" s="1214"/>
      <c r="E43" s="1214"/>
      <c r="F43" s="1214"/>
      <c r="G43" s="1214"/>
      <c r="H43" s="1214"/>
      <c r="I43" s="1214"/>
      <c r="J43" s="1214"/>
      <c r="K43" s="1214"/>
      <c r="L43" s="1410" t="s">
        <v>1189</v>
      </c>
      <c r="M43" s="1410"/>
      <c r="N43" s="1410"/>
      <c r="O43" s="1410"/>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U43" s="2"/>
      <c r="AV43" s="1"/>
      <c r="AW43" s="15"/>
    </row>
    <row r="44" spans="1:75" ht="27" customHeight="1"/>
    <row r="45" spans="1:75" ht="27" customHeight="1"/>
    <row r="46" spans="1:75" ht="27" customHeight="1"/>
    <row r="47" spans="1:75" ht="27" customHeight="1"/>
    <row r="48" spans="1:75" ht="27" customHeight="1"/>
    <row r="49" ht="27" customHeight="1"/>
    <row r="50" ht="27" customHeight="1"/>
    <row r="51" ht="27" customHeight="1"/>
    <row r="52" ht="27" customHeight="1"/>
    <row r="53" ht="27" customHeight="1"/>
    <row r="54" ht="27" customHeight="1"/>
  </sheetData>
  <sheetProtection insertColumns="0" deleteColumns="0"/>
  <protectedRanges>
    <protectedRange sqref="BB6:BY6 BB13:BR18 BG7:BY9 BG10:BR12 BB10:BB12" name="범위1"/>
    <protectedRange sqref="AY4:AZ4 AY15:AZ15 AY6:AZ6 AY14:AZ14" name="범위1_2_1_1"/>
    <protectedRange sqref="AZ9 AZ11 BA10:BA11 AZ18 AZ21 BA19:BA20 BA13" name="범위1_5_1"/>
    <protectedRange sqref="BA8 AZ7 AZ16:BA16" name="범위1_3_1_1"/>
    <protectedRange sqref="AY7 BC7:BC10 BD7 AX16:AX19 AY16 AX7:AX10" name="범위1_2_1_1_1"/>
    <protectedRange sqref="H13 AL8 H9" name="범위1_1"/>
    <protectedRange sqref="H10:H11" name="범위1_3"/>
    <protectedRange sqref="AQ4:AQ5 N4:O5 Q5" name="범위1_1_2"/>
    <protectedRange sqref="AY5:AZ5 BF5:BG5" name="범위1_2_1_1_2"/>
  </protectedRanges>
  <mergeCells count="69">
    <mergeCell ref="AX14:BA14"/>
    <mergeCell ref="AZ9:BA10"/>
    <mergeCell ref="AY9:AY10"/>
    <mergeCell ref="AX9:AX10"/>
    <mergeCell ref="AZ11:BA12"/>
    <mergeCell ref="AY11:AY12"/>
    <mergeCell ref="AX11:AX12"/>
    <mergeCell ref="BC7:BC8"/>
    <mergeCell ref="BD7:BD8"/>
    <mergeCell ref="BC9:BC10"/>
    <mergeCell ref="BD9:BD10"/>
    <mergeCell ref="AX22:BA24"/>
    <mergeCell ref="AX20:AY21"/>
    <mergeCell ref="BA20:BA21"/>
    <mergeCell ref="BA18:BA19"/>
    <mergeCell ref="AZ20:AZ21"/>
    <mergeCell ref="AZ18:AZ19"/>
    <mergeCell ref="AX16:AY17"/>
    <mergeCell ref="BA16:BA17"/>
    <mergeCell ref="AZ16:AZ17"/>
    <mergeCell ref="AX18:AY19"/>
    <mergeCell ref="BC11:BC12"/>
    <mergeCell ref="BD11:BD12"/>
    <mergeCell ref="A1:AV1"/>
    <mergeCell ref="W4:AB4"/>
    <mergeCell ref="AC3:AI3"/>
    <mergeCell ref="AJ3:AN3"/>
    <mergeCell ref="H5:AV5"/>
    <mergeCell ref="AP3:AV3"/>
    <mergeCell ref="H4:V4"/>
    <mergeCell ref="A3:G3"/>
    <mergeCell ref="H3:V3"/>
    <mergeCell ref="W3:AB3"/>
    <mergeCell ref="AC4:AV4"/>
    <mergeCell ref="A4:G4"/>
    <mergeCell ref="A5:G5"/>
    <mergeCell ref="A7:G7"/>
    <mergeCell ref="A11:G11"/>
    <mergeCell ref="A9:G9"/>
    <mergeCell ref="H11:AV11"/>
    <mergeCell ref="A10:G10"/>
    <mergeCell ref="H10:AV10"/>
    <mergeCell ref="H9:AV9"/>
    <mergeCell ref="AX3:AY3"/>
    <mergeCell ref="AX5:BA5"/>
    <mergeCell ref="AJ7:AM7"/>
    <mergeCell ref="AN7:AV7"/>
    <mergeCell ref="Q8:T8"/>
    <mergeCell ref="H7:T7"/>
    <mergeCell ref="U7:AA7"/>
    <mergeCell ref="AB7:AG7"/>
    <mergeCell ref="AH7:AI7"/>
    <mergeCell ref="AX7:AX8"/>
    <mergeCell ref="AZ7:BA8"/>
    <mergeCell ref="AY7:AY8"/>
    <mergeCell ref="AD8:AG8"/>
    <mergeCell ref="AH8:AK8"/>
    <mergeCell ref="AL8:AV8"/>
    <mergeCell ref="A43:K43"/>
    <mergeCell ref="L43:O43"/>
    <mergeCell ref="U8:X8"/>
    <mergeCell ref="H8:P8"/>
    <mergeCell ref="Z8:AC8"/>
    <mergeCell ref="H12:AV14"/>
    <mergeCell ref="B16:AV16"/>
    <mergeCell ref="A18:AV18"/>
    <mergeCell ref="A19:AV42"/>
    <mergeCell ref="A8:G8"/>
    <mergeCell ref="A12:G14"/>
  </mergeCells>
  <phoneticPr fontId="14" type="noConversion"/>
  <dataValidations disablePrompts="1" count="1">
    <dataValidation type="time" operator="notBetween" allowBlank="1" showInputMessage="1" showErrorMessage="1" sqref="U8 Z8">
      <formula1>0</formula1>
      <formula2>0</formula2>
    </dataValidation>
  </dataValidations>
  <printOptions horizontalCentered="1"/>
  <pageMargins left="0.19685039370078741" right="0.19685039370078741" top="0.78740157480314965" bottom="0.39370078740157483" header="0.39370078740157483" footer="0.19685039370078741"/>
  <pageSetup paperSize="9" scale="90" orientation="portrait" errors="blank" r:id="rId1"/>
  <headerFooter alignWithMargins="0">
    <oddFooter>&amp;C&amp;"맑은 고딕,보통"&amp;9&amp;P / &amp;N</oddFooter>
  </headerFooter>
  <colBreaks count="1" manualBreakCount="1">
    <brk id="48" max="1048575" man="1"/>
  </colBreaks>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M40"/>
  <sheetViews>
    <sheetView showGridLines="0" topLeftCell="A2" zoomScaleNormal="100" workbookViewId="0">
      <selection activeCell="B6" sqref="B6:C6"/>
    </sheetView>
  </sheetViews>
  <sheetFormatPr defaultColWidth="8" defaultRowHeight="16.5"/>
  <cols>
    <col min="1" max="1" width="1.109375" style="1017" customWidth="1"/>
    <col min="2" max="6" width="8" style="1016"/>
    <col min="7" max="7" width="6.44140625" style="1016" customWidth="1"/>
    <col min="8" max="8" width="10.21875" style="1016" customWidth="1"/>
    <col min="9" max="9" width="8" style="1016"/>
    <col min="10" max="10" width="1.88671875" style="1016" customWidth="1"/>
    <col min="11" max="11" width="11.6640625" style="1016" customWidth="1"/>
    <col min="12" max="12" width="3.21875" style="1016" customWidth="1"/>
    <col min="13" max="16384" width="8" style="1016"/>
  </cols>
  <sheetData>
    <row r="1" spans="1:12">
      <c r="A1" s="1016"/>
    </row>
    <row r="2" spans="1:12">
      <c r="A2" s="1016"/>
    </row>
    <row r="3" spans="1:12">
      <c r="B3" s="1034"/>
      <c r="C3" s="1034"/>
      <c r="D3" s="1034"/>
      <c r="E3" s="1034"/>
      <c r="F3" s="1034"/>
      <c r="G3" s="1034"/>
      <c r="H3" s="1034"/>
      <c r="I3" s="1034"/>
      <c r="J3" s="1034"/>
      <c r="K3" s="1034"/>
      <c r="L3" s="1034"/>
    </row>
    <row r="4" spans="1:12" ht="33.75">
      <c r="B4" s="3161" t="s">
        <v>2733</v>
      </c>
      <c r="C4" s="3161"/>
      <c r="D4" s="3161"/>
      <c r="E4" s="3161"/>
      <c r="F4" s="3161"/>
      <c r="G4" s="3161"/>
      <c r="H4" s="3161"/>
      <c r="I4" s="3161"/>
      <c r="J4" s="3161"/>
      <c r="K4" s="3161"/>
      <c r="L4" s="3161"/>
    </row>
    <row r="5" spans="1:12">
      <c r="B5" s="1033"/>
      <c r="C5" s="1033"/>
      <c r="D5" s="1033"/>
      <c r="E5" s="1033"/>
      <c r="F5" s="1033"/>
      <c r="G5" s="1033"/>
      <c r="H5" s="1033"/>
      <c r="I5" s="1033"/>
      <c r="J5" s="1033"/>
      <c r="K5" s="1033"/>
      <c r="L5" s="1033"/>
    </row>
    <row r="6" spans="1:12" ht="29.25" customHeight="1">
      <c r="A6" s="1032"/>
      <c r="B6" s="3162" t="s">
        <v>2732</v>
      </c>
      <c r="C6" s="3162"/>
      <c r="D6" s="3163"/>
      <c r="E6" s="3163"/>
      <c r="F6" s="3163"/>
      <c r="G6" s="3162" t="s">
        <v>2731</v>
      </c>
      <c r="H6" s="3162"/>
      <c r="I6" s="3164"/>
      <c r="J6" s="3164"/>
      <c r="K6" s="3164"/>
      <c r="L6" s="3164"/>
    </row>
    <row r="7" spans="1:12" ht="29.25" customHeight="1">
      <c r="A7" s="1032"/>
      <c r="B7" s="3165" t="s">
        <v>2730</v>
      </c>
      <c r="C7" s="3166"/>
      <c r="D7" s="3167"/>
      <c r="E7" s="3168"/>
      <c r="F7" s="3168"/>
      <c r="G7" s="3168"/>
      <c r="H7" s="3168"/>
      <c r="I7" s="3168"/>
      <c r="J7" s="3168"/>
      <c r="K7" s="3168"/>
      <c r="L7" s="3169"/>
    </row>
    <row r="8" spans="1:12" ht="29.25" customHeight="1">
      <c r="A8" s="1032"/>
      <c r="B8" s="3162" t="s">
        <v>2729</v>
      </c>
      <c r="C8" s="3162"/>
      <c r="D8" s="3174" t="s">
        <v>2728</v>
      </c>
      <c r="E8" s="3175"/>
      <c r="F8" s="3176"/>
      <c r="G8" s="3165" t="s">
        <v>2727</v>
      </c>
      <c r="H8" s="3166"/>
      <c r="I8" s="3174"/>
      <c r="J8" s="3175"/>
      <c r="K8" s="3175"/>
      <c r="L8" s="3176"/>
    </row>
    <row r="9" spans="1:12" ht="29.25" customHeight="1">
      <c r="A9" s="1032"/>
      <c r="B9" s="3162" t="s">
        <v>1584</v>
      </c>
      <c r="C9" s="3162"/>
      <c r="D9" s="3174"/>
      <c r="E9" s="3175"/>
      <c r="F9" s="3176"/>
      <c r="G9" s="3165" t="s">
        <v>2726</v>
      </c>
      <c r="H9" s="3166"/>
      <c r="I9" s="3174"/>
      <c r="J9" s="3175"/>
      <c r="K9" s="3175"/>
      <c r="L9" s="3176"/>
    </row>
    <row r="10" spans="1:12">
      <c r="A10" s="1032"/>
      <c r="B10" s="1030"/>
      <c r="C10" s="1030"/>
      <c r="D10" s="1030"/>
      <c r="E10" s="1030"/>
      <c r="F10" s="1030"/>
      <c r="G10" s="1030"/>
      <c r="H10" s="1030"/>
      <c r="I10" s="1030"/>
      <c r="J10" s="1030"/>
      <c r="K10" s="1030"/>
      <c r="L10" s="1030"/>
    </row>
    <row r="11" spans="1:12" ht="30" customHeight="1">
      <c r="A11" s="1024"/>
      <c r="B11" s="3162" t="s">
        <v>2725</v>
      </c>
      <c r="C11" s="3162"/>
      <c r="D11" s="3170">
        <v>45299</v>
      </c>
      <c r="E11" s="3170"/>
      <c r="F11" s="3171" t="s">
        <v>2724</v>
      </c>
      <c r="G11" s="3172"/>
      <c r="H11" s="3162" t="s">
        <v>1940</v>
      </c>
      <c r="I11" s="3162"/>
      <c r="J11" s="3173"/>
      <c r="K11" s="3173"/>
      <c r="L11" s="3173"/>
    </row>
    <row r="12" spans="1:12" ht="46.5" customHeight="1">
      <c r="A12" s="1024"/>
      <c r="B12" s="3162" t="s">
        <v>2723</v>
      </c>
      <c r="C12" s="3162"/>
      <c r="D12" s="3163"/>
      <c r="E12" s="3163"/>
      <c r="F12" s="3163"/>
      <c r="G12" s="3163"/>
      <c r="H12" s="3162" t="s">
        <v>2722</v>
      </c>
      <c r="I12" s="3162"/>
      <c r="J12" s="3179"/>
      <c r="K12" s="3179"/>
      <c r="L12" s="3179"/>
    </row>
    <row r="13" spans="1:12" ht="46.5" customHeight="1">
      <c r="A13" s="1024"/>
      <c r="B13" s="3162" t="s">
        <v>2721</v>
      </c>
      <c r="C13" s="3162"/>
      <c r="D13" s="3177"/>
      <c r="E13" s="3177"/>
      <c r="F13" s="3177"/>
      <c r="G13" s="3177"/>
      <c r="H13" s="3177"/>
      <c r="I13" s="3177"/>
      <c r="J13" s="3177"/>
      <c r="K13" s="3177"/>
      <c r="L13" s="3177"/>
    </row>
    <row r="14" spans="1:12" ht="46.5" customHeight="1">
      <c r="A14" s="1031"/>
      <c r="B14" s="3162" t="s">
        <v>1945</v>
      </c>
      <c r="C14" s="3162"/>
      <c r="D14" s="3177" t="s">
        <v>2720</v>
      </c>
      <c r="E14" s="3177"/>
      <c r="F14" s="3177"/>
      <c r="G14" s="3177"/>
      <c r="H14" s="3177"/>
      <c r="I14" s="3177"/>
      <c r="J14" s="3178"/>
      <c r="K14" s="3177"/>
      <c r="L14" s="3177"/>
    </row>
    <row r="15" spans="1:12" ht="21.75" customHeight="1">
      <c r="A15" s="1020"/>
      <c r="B15" s="3181"/>
      <c r="C15" s="3181"/>
      <c r="D15" s="3181"/>
      <c r="E15" s="3181"/>
      <c r="F15" s="3181"/>
      <c r="G15" s="3181"/>
      <c r="H15" s="3181"/>
      <c r="I15" s="3181"/>
      <c r="J15" s="3181"/>
      <c r="K15" s="3181"/>
      <c r="L15" s="3181"/>
    </row>
    <row r="16" spans="1:12" ht="11.25" customHeight="1">
      <c r="A16" s="1020"/>
      <c r="B16" s="1030"/>
      <c r="C16" s="1030"/>
      <c r="D16" s="1030"/>
      <c r="E16" s="1030"/>
      <c r="F16" s="1030"/>
      <c r="G16" s="1030"/>
      <c r="H16" s="1030"/>
      <c r="I16" s="1030"/>
      <c r="J16" s="1030"/>
      <c r="K16" s="1030"/>
      <c r="L16" s="1030"/>
    </row>
    <row r="17" spans="1:13" ht="34.5" customHeight="1">
      <c r="A17" s="1020"/>
      <c r="B17" s="3182" t="s">
        <v>2719</v>
      </c>
      <c r="C17" s="3182"/>
      <c r="D17" s="3182"/>
      <c r="E17" s="3182"/>
      <c r="F17" s="3182"/>
      <c r="G17" s="3182"/>
      <c r="H17" s="3182"/>
      <c r="I17" s="3182"/>
      <c r="J17" s="3182"/>
      <c r="K17" s="3182"/>
      <c r="L17" s="3182"/>
    </row>
    <row r="18" spans="1:13" ht="54.75" customHeight="1">
      <c r="A18" s="1020"/>
      <c r="B18" s="3183" t="s">
        <v>2718</v>
      </c>
      <c r="C18" s="3183"/>
      <c r="D18" s="3183"/>
      <c r="E18" s="3183"/>
      <c r="F18" s="3183"/>
      <c r="G18" s="3183"/>
      <c r="H18" s="3183"/>
      <c r="I18" s="3183"/>
      <c r="J18" s="3183"/>
      <c r="K18" s="3183"/>
      <c r="L18" s="3183"/>
    </row>
    <row r="19" spans="1:13">
      <c r="A19" s="1020"/>
      <c r="L19" s="1021"/>
    </row>
    <row r="20" spans="1:13" ht="25.5" customHeight="1">
      <c r="A20" s="1020"/>
      <c r="B20" s="1027"/>
      <c r="C20" s="1027"/>
      <c r="D20" s="1027"/>
      <c r="E20" s="1027"/>
      <c r="F20" s="1027"/>
      <c r="G20" s="1016" t="s">
        <v>2717</v>
      </c>
      <c r="H20" s="1029"/>
      <c r="I20" s="1035"/>
      <c r="J20" s="1036"/>
      <c r="K20" s="1037"/>
      <c r="L20" s="1028"/>
    </row>
    <row r="21" spans="1:13" ht="25.5" customHeight="1">
      <c r="A21" s="1020"/>
      <c r="B21" s="1027"/>
      <c r="C21" s="1027"/>
      <c r="D21" s="1027"/>
      <c r="E21" s="1027"/>
      <c r="F21" s="1027"/>
      <c r="G21" s="1029" t="s">
        <v>2716</v>
      </c>
      <c r="H21" s="1026" t="s">
        <v>2715</v>
      </c>
      <c r="I21" s="1038"/>
      <c r="J21" s="1039"/>
      <c r="K21" s="1037" t="s">
        <v>2714</v>
      </c>
      <c r="L21" s="1025"/>
    </row>
    <row r="22" spans="1:13">
      <c r="A22" s="1020"/>
      <c r="B22" s="1027"/>
      <c r="C22" s="1027"/>
      <c r="D22" s="1027"/>
      <c r="E22" s="1027"/>
      <c r="F22" s="1027"/>
      <c r="G22" s="1027"/>
      <c r="H22" s="1026"/>
      <c r="I22" s="1026"/>
      <c r="J22" s="1025"/>
      <c r="K22" s="1025"/>
      <c r="L22" s="1025"/>
    </row>
    <row r="23" spans="1:13">
      <c r="A23" s="1024"/>
      <c r="L23" s="1021"/>
    </row>
    <row r="24" spans="1:13">
      <c r="A24" s="1024"/>
      <c r="B24" s="1021"/>
      <c r="C24" s="1021"/>
      <c r="D24" s="1021"/>
      <c r="E24" s="1021"/>
      <c r="F24" s="1021"/>
      <c r="G24" s="1021"/>
      <c r="H24" s="1021"/>
      <c r="I24" s="1021"/>
      <c r="J24" s="1021"/>
      <c r="K24" s="1021"/>
      <c r="L24" s="1021"/>
    </row>
    <row r="25" spans="1:13">
      <c r="A25" s="1020"/>
      <c r="B25" s="3180" t="s">
        <v>2713</v>
      </c>
      <c r="C25" s="3180"/>
      <c r="D25" s="3180"/>
      <c r="E25" s="3180"/>
      <c r="F25" s="3180"/>
      <c r="G25" s="3180"/>
      <c r="H25" s="3180"/>
      <c r="I25" s="3180"/>
      <c r="J25" s="3180"/>
      <c r="K25" s="3180"/>
      <c r="L25" s="3180"/>
    </row>
    <row r="26" spans="1:13">
      <c r="A26" s="1020"/>
      <c r="B26" s="1023"/>
      <c r="C26" s="1023"/>
      <c r="D26" s="1023"/>
      <c r="E26" s="1023"/>
      <c r="F26" s="1023"/>
      <c r="G26" s="1023"/>
      <c r="H26" s="1023"/>
      <c r="I26" s="1023"/>
      <c r="J26" s="1023"/>
      <c r="K26" s="1023"/>
      <c r="L26" s="1022"/>
    </row>
    <row r="27" spans="1:13">
      <c r="A27" s="1020"/>
      <c r="B27" s="1021"/>
      <c r="C27" s="1021"/>
      <c r="D27" s="1021"/>
      <c r="E27" s="1021"/>
      <c r="F27" s="1021"/>
      <c r="G27" s="1021"/>
      <c r="H27" s="1021"/>
      <c r="I27" s="1021"/>
      <c r="J27" s="1021"/>
      <c r="K27" s="1021"/>
      <c r="L27" s="1021"/>
      <c r="M27" s="1021"/>
    </row>
    <row r="28" spans="1:13">
      <c r="A28" s="1020"/>
    </row>
    <row r="29" spans="1:13">
      <c r="A29" s="1020"/>
    </row>
    <row r="30" spans="1:13">
      <c r="A30" s="1020"/>
    </row>
    <row r="31" spans="1:13">
      <c r="A31" s="1020"/>
    </row>
    <row r="32" spans="1:13">
      <c r="A32" s="1020"/>
    </row>
    <row r="33" spans="1:1">
      <c r="A33" s="1020"/>
    </row>
    <row r="34" spans="1:1">
      <c r="A34" s="1018"/>
    </row>
    <row r="36" spans="1:1">
      <c r="A36" s="1018"/>
    </row>
    <row r="37" spans="1:1">
      <c r="A37" s="1019"/>
    </row>
    <row r="38" spans="1:1">
      <c r="A38" s="1019"/>
    </row>
    <row r="39" spans="1:1">
      <c r="A39" s="1019"/>
    </row>
    <row r="40" spans="1:1">
      <c r="A40" s="1018"/>
    </row>
  </sheetData>
  <mergeCells count="33">
    <mergeCell ref="B25:L25"/>
    <mergeCell ref="D15:L15"/>
    <mergeCell ref="B15:C15"/>
    <mergeCell ref="B17:L17"/>
    <mergeCell ref="B18:L18"/>
    <mergeCell ref="D14:L14"/>
    <mergeCell ref="B12:C12"/>
    <mergeCell ref="D12:G12"/>
    <mergeCell ref="H12:I12"/>
    <mergeCell ref="J12:L12"/>
    <mergeCell ref="B13:C13"/>
    <mergeCell ref="D13:L13"/>
    <mergeCell ref="B14:C14"/>
    <mergeCell ref="B7:C7"/>
    <mergeCell ref="D7:L7"/>
    <mergeCell ref="B11:C11"/>
    <mergeCell ref="D11:E11"/>
    <mergeCell ref="F11:G11"/>
    <mergeCell ref="H11:I11"/>
    <mergeCell ref="J11:L11"/>
    <mergeCell ref="B8:C8"/>
    <mergeCell ref="D8:F8"/>
    <mergeCell ref="G8:H8"/>
    <mergeCell ref="I8:L8"/>
    <mergeCell ref="B9:C9"/>
    <mergeCell ref="D9:F9"/>
    <mergeCell ref="G9:H9"/>
    <mergeCell ref="I9:L9"/>
    <mergeCell ref="B4:L4"/>
    <mergeCell ref="B6:C6"/>
    <mergeCell ref="D6:F6"/>
    <mergeCell ref="G6:H6"/>
    <mergeCell ref="I6:L6"/>
  </mergeCells>
  <phoneticPr fontId="14" type="noConversion"/>
  <dataValidations count="2">
    <dataValidation allowBlank="1" showInputMessage="1" showErrorMessage="1" prompt="시:분_x000a_(24시간제)" sqref="F11"/>
    <dataValidation allowBlank="1" showInputMessage="1" showErrorMessage="1" prompt="yymmdd_x000a_(년-월-일)" sqref="D11:E11"/>
  </dataValidations>
  <printOptions horizontalCentered="1"/>
  <pageMargins left="0.23622047244094502" right="0.23622047244094502" top="0.74803149606299202" bottom="0.74803149606299202" header="0.31496062992126" footer="0.31496062992126"/>
  <pageSetup paperSize="9" scale="92" fitToHeight="0" orientation="portrait" cellComments="atEnd" r:id="rId1"/>
  <drawing r:id="rId2"/>
  <legacyDrawing r:id="rId3"/>
  <mc:AlternateContent xmlns:mc="http://schemas.openxmlformats.org/markup-compatibility/2006">
    <mc:Choice Requires="x14">
      <controls>
        <mc:AlternateContent xmlns:mc="http://schemas.openxmlformats.org/markup-compatibility/2006">
          <mc:Choice Requires="x14">
            <control shapeId="987138" r:id="rId4" name="Button 2">
              <controlPr defaultSize="0" print="0" autoFill="0" autoPict="0" macro="[0]!회의식비사전품의서">
                <anchor moveWithCells="1" sizeWithCells="1">
                  <from>
                    <xdr:col>3</xdr:col>
                    <xdr:colOff>666750</xdr:colOff>
                    <xdr:row>28</xdr:row>
                    <xdr:rowOff>171450</xdr:rowOff>
                  </from>
                  <to>
                    <xdr:col>7</xdr:col>
                    <xdr:colOff>457200</xdr:colOff>
                    <xdr:row>30</xdr:row>
                    <xdr:rowOff>114300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X37"/>
  <sheetViews>
    <sheetView showGridLines="0" zoomScaleNormal="100" workbookViewId="0">
      <selection activeCell="B5" sqref="B5:C5"/>
    </sheetView>
  </sheetViews>
  <sheetFormatPr defaultColWidth="8" defaultRowHeight="16.5"/>
  <cols>
    <col min="1" max="1" width="1.109375" style="508" customWidth="1"/>
    <col min="2" max="12" width="8" style="486"/>
    <col min="13" max="13" width="1.109375" style="486" customWidth="1"/>
    <col min="14" max="16384" width="8" style="486"/>
  </cols>
  <sheetData>
    <row r="1" spans="1:24" ht="26.45" customHeight="1">
      <c r="A1" s="486"/>
      <c r="B1" s="3197"/>
      <c r="C1" s="3197"/>
      <c r="D1" s="3197"/>
      <c r="E1" s="3197"/>
      <c r="F1" s="3197"/>
      <c r="G1" s="3197"/>
      <c r="H1" s="3197"/>
      <c r="I1" s="3197"/>
      <c r="J1" s="3197"/>
      <c r="K1" s="3197"/>
      <c r="L1" s="3197"/>
    </row>
    <row r="2" spans="1:24">
      <c r="A2" s="486"/>
      <c r="B2" s="561"/>
      <c r="C2" s="561"/>
      <c r="D2" s="561"/>
      <c r="E2" s="561"/>
      <c r="F2" s="561"/>
      <c r="G2" s="561"/>
      <c r="H2" s="561"/>
      <c r="I2" s="561"/>
      <c r="J2" s="561"/>
      <c r="K2" s="561"/>
      <c r="L2" s="561"/>
    </row>
    <row r="3" spans="1:24" ht="33.75">
      <c r="B3" s="3198" t="s">
        <v>1768</v>
      </c>
      <c r="C3" s="3198"/>
      <c r="D3" s="3198"/>
      <c r="E3" s="3198"/>
      <c r="F3" s="3198"/>
      <c r="G3" s="3198"/>
      <c r="H3" s="3198"/>
      <c r="I3" s="3198"/>
      <c r="J3" s="3198"/>
      <c r="K3" s="3198"/>
      <c r="L3" s="3198"/>
      <c r="N3" s="3198" t="s">
        <v>1769</v>
      </c>
      <c r="O3" s="3198"/>
      <c r="P3" s="3198"/>
      <c r="Q3" s="3198"/>
      <c r="R3" s="3198"/>
      <c r="S3" s="3198"/>
      <c r="T3" s="3198"/>
      <c r="U3" s="3198"/>
      <c r="V3" s="3198"/>
      <c r="W3" s="3198"/>
      <c r="X3" s="3198"/>
    </row>
    <row r="4" spans="1:24" ht="9" customHeight="1">
      <c r="B4" s="618"/>
      <c r="C4" s="618"/>
      <c r="D4" s="618"/>
      <c r="E4" s="618"/>
      <c r="F4" s="618"/>
      <c r="G4" s="618"/>
      <c r="H4" s="618"/>
      <c r="I4" s="618"/>
      <c r="J4" s="618"/>
      <c r="K4" s="618"/>
      <c r="L4" s="618"/>
      <c r="N4" s="618"/>
      <c r="O4" s="618"/>
      <c r="P4" s="618"/>
      <c r="Q4" s="618"/>
      <c r="R4" s="618"/>
      <c r="S4" s="618"/>
      <c r="T4" s="618"/>
      <c r="U4" s="618"/>
      <c r="V4" s="618"/>
      <c r="W4" s="618"/>
      <c r="X4" s="618"/>
    </row>
    <row r="5" spans="1:24" ht="26.45" customHeight="1">
      <c r="B5" s="1962" t="s">
        <v>1770</v>
      </c>
      <c r="C5" s="1962"/>
      <c r="D5" s="1953"/>
      <c r="E5" s="1953"/>
      <c r="F5" s="1953"/>
      <c r="G5" s="1953"/>
      <c r="H5" s="1962" t="s">
        <v>1771</v>
      </c>
      <c r="I5" s="1962"/>
      <c r="J5" s="2000"/>
      <c r="K5" s="2000"/>
      <c r="L5" s="2000"/>
      <c r="N5" s="1962" t="s">
        <v>1772</v>
      </c>
      <c r="O5" s="1962"/>
      <c r="P5" s="1953"/>
      <c r="Q5" s="1953"/>
      <c r="R5" s="1953"/>
      <c r="S5" s="1953"/>
      <c r="T5" s="1962" t="s">
        <v>1773</v>
      </c>
      <c r="U5" s="1962"/>
      <c r="V5" s="2000"/>
      <c r="W5" s="2000"/>
      <c r="X5" s="2000"/>
    </row>
    <row r="6" spans="1:24" ht="26.45" customHeight="1">
      <c r="A6" s="515"/>
      <c r="B6" s="1962" t="s">
        <v>1616</v>
      </c>
      <c r="C6" s="1962"/>
      <c r="D6" s="3192"/>
      <c r="E6" s="3193"/>
      <c r="F6" s="3193"/>
      <c r="G6" s="3194"/>
      <c r="H6" s="3195" t="s">
        <v>1774</v>
      </c>
      <c r="I6" s="3196"/>
      <c r="J6" s="3192"/>
      <c r="K6" s="3193"/>
      <c r="L6" s="3194"/>
      <c r="N6" s="1962" t="s">
        <v>1616</v>
      </c>
      <c r="O6" s="1962"/>
      <c r="P6" s="3192"/>
      <c r="Q6" s="3193"/>
      <c r="R6" s="3193"/>
      <c r="S6" s="3194"/>
      <c r="T6" s="3195" t="s">
        <v>1775</v>
      </c>
      <c r="U6" s="3196"/>
      <c r="V6" s="3192"/>
      <c r="W6" s="3193"/>
      <c r="X6" s="3194"/>
    </row>
    <row r="7" spans="1:24" ht="26.45" customHeight="1">
      <c r="A7" s="515"/>
      <c r="B7" s="609"/>
      <c r="C7" s="609"/>
      <c r="D7" s="609"/>
      <c r="E7" s="609"/>
      <c r="F7" s="609"/>
      <c r="G7" s="609"/>
      <c r="H7" s="609"/>
      <c r="I7" s="609"/>
      <c r="J7" s="609"/>
      <c r="K7" s="609"/>
      <c r="L7" s="609"/>
    </row>
    <row r="8" spans="1:24" ht="26.25" customHeight="1">
      <c r="A8" s="515"/>
      <c r="B8" s="1962" t="s">
        <v>1776</v>
      </c>
      <c r="C8" s="1962"/>
      <c r="D8" s="1954" t="s">
        <v>1475</v>
      </c>
      <c r="E8" s="1954"/>
      <c r="F8" s="3190" t="s">
        <v>1777</v>
      </c>
      <c r="G8" s="3190"/>
      <c r="H8" s="1962" t="s">
        <v>1568</v>
      </c>
      <c r="I8" s="1962"/>
      <c r="J8" s="3191"/>
      <c r="K8" s="3191"/>
      <c r="L8" s="3191"/>
      <c r="N8" s="612" t="s">
        <v>1477</v>
      </c>
      <c r="O8" s="1995" t="s">
        <v>1778</v>
      </c>
      <c r="P8" s="1995"/>
      <c r="Q8" s="1995" t="s">
        <v>1779</v>
      </c>
      <c r="R8" s="1995"/>
      <c r="S8" s="1995" t="s">
        <v>1780</v>
      </c>
      <c r="T8" s="1995"/>
      <c r="U8" s="1995" t="s">
        <v>1781</v>
      </c>
      <c r="V8" s="1995"/>
      <c r="W8" s="1995" t="s">
        <v>1782</v>
      </c>
      <c r="X8" s="1995"/>
    </row>
    <row r="9" spans="1:24" ht="26.45" customHeight="1">
      <c r="A9" s="521"/>
      <c r="B9" s="1962" t="s">
        <v>1783</v>
      </c>
      <c r="C9" s="1962"/>
      <c r="D9" s="1958" t="s">
        <v>1784</v>
      </c>
      <c r="E9" s="1958"/>
      <c r="F9" s="1958"/>
      <c r="G9" s="1958"/>
      <c r="H9" s="1962" t="s">
        <v>1785</v>
      </c>
      <c r="I9" s="1962"/>
      <c r="J9" s="3189"/>
      <c r="K9" s="3189"/>
      <c r="L9" s="3189"/>
      <c r="N9" s="603">
        <v>1</v>
      </c>
      <c r="O9" s="1993"/>
      <c r="P9" s="1993"/>
      <c r="Q9" s="1993"/>
      <c r="R9" s="1993"/>
      <c r="S9" s="1993"/>
      <c r="T9" s="1993"/>
      <c r="U9" s="1993"/>
      <c r="V9" s="1993"/>
      <c r="W9" s="1993"/>
      <c r="X9" s="1993"/>
    </row>
    <row r="10" spans="1:24" ht="26.45" customHeight="1">
      <c r="A10" s="522"/>
      <c r="B10" s="1962" t="s">
        <v>1786</v>
      </c>
      <c r="C10" s="1962"/>
      <c r="D10" s="3188" t="s">
        <v>2125</v>
      </c>
      <c r="E10" s="3188"/>
      <c r="F10" s="3188"/>
      <c r="G10" s="3188"/>
      <c r="H10" s="3188"/>
      <c r="I10" s="3188"/>
      <c r="J10" s="3188"/>
      <c r="K10" s="3188"/>
      <c r="L10" s="3188"/>
      <c r="N10" s="603">
        <v>2</v>
      </c>
      <c r="O10" s="1993"/>
      <c r="P10" s="1993"/>
      <c r="Q10" s="1993"/>
      <c r="R10" s="1993"/>
      <c r="S10" s="1993"/>
      <c r="T10" s="1993"/>
      <c r="U10" s="1993"/>
      <c r="V10" s="1993"/>
      <c r="W10" s="1993"/>
      <c r="X10" s="1993"/>
    </row>
    <row r="11" spans="1:24" ht="26.45" customHeight="1">
      <c r="A11" s="522"/>
      <c r="B11" s="1962"/>
      <c r="C11" s="1962"/>
      <c r="D11" s="3188"/>
      <c r="E11" s="3188"/>
      <c r="F11" s="3188"/>
      <c r="G11" s="3188"/>
      <c r="H11" s="3188"/>
      <c r="I11" s="3188"/>
      <c r="J11" s="3188"/>
      <c r="K11" s="3188"/>
      <c r="L11" s="3188"/>
      <c r="N11" s="603">
        <v>3</v>
      </c>
      <c r="O11" s="1993"/>
      <c r="P11" s="1993"/>
      <c r="Q11" s="1993"/>
      <c r="R11" s="1993"/>
      <c r="S11" s="1993"/>
      <c r="T11" s="1993"/>
      <c r="U11" s="1993"/>
      <c r="V11" s="1993"/>
      <c r="W11" s="1993"/>
      <c r="X11" s="1993"/>
    </row>
    <row r="12" spans="1:24" ht="26.45" customHeight="1">
      <c r="A12" s="522"/>
      <c r="B12" s="1962"/>
      <c r="C12" s="1962"/>
      <c r="D12" s="3188"/>
      <c r="E12" s="3188"/>
      <c r="F12" s="3188"/>
      <c r="G12" s="3188"/>
      <c r="H12" s="3188"/>
      <c r="I12" s="3188"/>
      <c r="J12" s="3188"/>
      <c r="K12" s="3188"/>
      <c r="L12" s="3188"/>
      <c r="N12" s="603">
        <v>4</v>
      </c>
      <c r="O12" s="1993"/>
      <c r="P12" s="1993"/>
      <c r="Q12" s="1993"/>
      <c r="R12" s="1993"/>
      <c r="S12" s="1993"/>
      <c r="T12" s="1993"/>
      <c r="U12" s="1993"/>
      <c r="V12" s="1993"/>
      <c r="W12" s="1993"/>
      <c r="X12" s="1993"/>
    </row>
    <row r="13" spans="1:24" ht="26.45" customHeight="1">
      <c r="A13" s="521"/>
      <c r="B13" s="1962"/>
      <c r="C13" s="1962"/>
      <c r="D13" s="3188"/>
      <c r="E13" s="3188"/>
      <c r="F13" s="3188"/>
      <c r="G13" s="3188"/>
      <c r="H13" s="3188"/>
      <c r="I13" s="3188"/>
      <c r="J13" s="3188"/>
      <c r="K13" s="3188"/>
      <c r="L13" s="3188"/>
      <c r="N13" s="603">
        <v>5</v>
      </c>
      <c r="O13" s="1993"/>
      <c r="P13" s="1993"/>
      <c r="Q13" s="1993"/>
      <c r="R13" s="1993"/>
      <c r="S13" s="1993"/>
      <c r="T13" s="1993"/>
      <c r="U13" s="1993"/>
      <c r="V13" s="1993"/>
      <c r="W13" s="1993"/>
      <c r="X13" s="1993"/>
    </row>
    <row r="14" spans="1:24" ht="26.45" customHeight="1">
      <c r="A14" s="521"/>
      <c r="B14" s="1962"/>
      <c r="C14" s="1962"/>
      <c r="D14" s="3188"/>
      <c r="E14" s="3188"/>
      <c r="F14" s="3188"/>
      <c r="G14" s="3188"/>
      <c r="H14" s="3188"/>
      <c r="I14" s="3188"/>
      <c r="J14" s="3188"/>
      <c r="K14" s="3188"/>
      <c r="L14" s="3188"/>
      <c r="N14" s="603">
        <v>6</v>
      </c>
      <c r="O14" s="1993"/>
      <c r="P14" s="1993"/>
      <c r="Q14" s="1993"/>
      <c r="R14" s="1993"/>
      <c r="S14" s="1993"/>
      <c r="T14" s="1993"/>
      <c r="U14" s="1993"/>
      <c r="V14" s="1993"/>
      <c r="W14" s="1993"/>
      <c r="X14" s="1993"/>
    </row>
    <row r="15" spans="1:24" ht="26.45" customHeight="1">
      <c r="A15" s="521"/>
      <c r="B15" s="1962"/>
      <c r="C15" s="1962"/>
      <c r="D15" s="3188"/>
      <c r="E15" s="3188"/>
      <c r="F15" s="3188"/>
      <c r="G15" s="3188"/>
      <c r="H15" s="3188"/>
      <c r="I15" s="3188"/>
      <c r="J15" s="3188"/>
      <c r="K15" s="3188"/>
      <c r="L15" s="3188"/>
      <c r="N15" s="603">
        <v>7</v>
      </c>
      <c r="O15" s="1993"/>
      <c r="P15" s="1993"/>
      <c r="Q15" s="1993"/>
      <c r="R15" s="1993"/>
      <c r="S15" s="1993"/>
      <c r="T15" s="1993"/>
      <c r="U15" s="1993"/>
      <c r="V15" s="1993"/>
      <c r="W15" s="1993"/>
      <c r="X15" s="1993"/>
    </row>
    <row r="16" spans="1:24" ht="26.45" customHeight="1">
      <c r="A16" s="521"/>
      <c r="B16" s="619"/>
      <c r="C16" s="619"/>
      <c r="D16" s="619"/>
      <c r="E16" s="619"/>
      <c r="F16" s="619"/>
      <c r="G16" s="619"/>
      <c r="H16" s="619"/>
      <c r="I16" s="619"/>
      <c r="J16" s="619"/>
      <c r="K16" s="619"/>
      <c r="L16" s="619"/>
      <c r="N16" s="603">
        <v>8</v>
      </c>
      <c r="O16" s="1993"/>
      <c r="P16" s="1993"/>
      <c r="Q16" s="1993"/>
      <c r="R16" s="1993"/>
      <c r="S16" s="1993"/>
      <c r="T16" s="1993"/>
      <c r="U16" s="1993"/>
      <c r="V16" s="1993"/>
      <c r="W16" s="1993"/>
      <c r="X16" s="1993"/>
    </row>
    <row r="17" spans="1:24" ht="26.25" customHeight="1">
      <c r="A17" s="521"/>
      <c r="B17" s="619"/>
      <c r="C17" s="619"/>
      <c r="D17" s="619"/>
      <c r="E17" s="619"/>
      <c r="F17" s="619"/>
      <c r="G17" s="619"/>
      <c r="H17" s="619"/>
      <c r="I17" s="619"/>
      <c r="J17" s="619"/>
      <c r="K17" s="619"/>
      <c r="L17" s="619"/>
      <c r="N17" s="603">
        <v>9</v>
      </c>
      <c r="O17" s="1993"/>
      <c r="P17" s="1993"/>
      <c r="Q17" s="1993"/>
      <c r="R17" s="1993"/>
      <c r="S17" s="1993"/>
      <c r="T17" s="1993"/>
      <c r="U17" s="1993"/>
      <c r="V17" s="1993"/>
      <c r="W17" s="1993"/>
      <c r="X17" s="1993"/>
    </row>
    <row r="18" spans="1:24" ht="26.45" customHeight="1">
      <c r="A18" s="525"/>
      <c r="B18" s="619"/>
      <c r="C18" s="619"/>
      <c r="D18" s="619"/>
      <c r="E18" s="619"/>
      <c r="F18" s="619"/>
      <c r="G18" s="619"/>
      <c r="H18" s="619"/>
      <c r="I18" s="619"/>
      <c r="J18" s="619"/>
      <c r="K18" s="619"/>
      <c r="L18" s="619"/>
      <c r="N18" s="603">
        <v>10</v>
      </c>
      <c r="O18" s="1993"/>
      <c r="P18" s="1993"/>
      <c r="Q18" s="1993"/>
      <c r="R18" s="1993"/>
      <c r="S18" s="1993"/>
      <c r="T18" s="1993"/>
      <c r="U18" s="1993"/>
      <c r="V18" s="1993"/>
      <c r="W18" s="1993"/>
      <c r="X18" s="1993"/>
    </row>
    <row r="19" spans="1:24" ht="26.45" customHeight="1">
      <c r="A19" s="522"/>
      <c r="B19" s="3187" t="s">
        <v>1787</v>
      </c>
      <c r="C19" s="3187"/>
      <c r="D19" s="3187"/>
      <c r="E19" s="3187"/>
      <c r="F19" s="3187"/>
      <c r="G19" s="3187"/>
      <c r="H19" s="3187"/>
      <c r="I19" s="3187"/>
      <c r="J19" s="3187"/>
      <c r="K19" s="3187"/>
      <c r="L19" s="3187"/>
      <c r="N19" s="603">
        <v>11</v>
      </c>
      <c r="O19" s="1993"/>
      <c r="P19" s="1993"/>
      <c r="Q19" s="1993"/>
      <c r="R19" s="1993"/>
      <c r="S19" s="1993"/>
      <c r="T19" s="1993"/>
      <c r="U19" s="1993"/>
      <c r="V19" s="1993"/>
      <c r="W19" s="1993"/>
      <c r="X19" s="1993"/>
    </row>
    <row r="20" spans="1:24" ht="26.45" customHeight="1">
      <c r="A20" s="525"/>
      <c r="B20" s="3186" t="s">
        <v>1788</v>
      </c>
      <c r="C20" s="3186"/>
      <c r="D20" s="3186"/>
      <c r="E20" s="3186"/>
      <c r="F20" s="3186"/>
      <c r="G20" s="3186"/>
      <c r="H20" s="3186"/>
      <c r="I20" s="3186"/>
      <c r="J20" s="3186"/>
      <c r="K20" s="3186"/>
      <c r="L20" s="3186"/>
      <c r="N20" s="603">
        <v>12</v>
      </c>
      <c r="O20" s="1993"/>
      <c r="P20" s="1993"/>
      <c r="Q20" s="1993"/>
      <c r="R20" s="1993"/>
      <c r="S20" s="1993"/>
      <c r="T20" s="1993"/>
      <c r="U20" s="1993"/>
      <c r="V20" s="1993"/>
      <c r="W20" s="1993"/>
      <c r="X20" s="1993"/>
    </row>
    <row r="21" spans="1:24" ht="26.45" customHeight="1">
      <c r="A21" s="525"/>
      <c r="N21" s="603">
        <v>13</v>
      </c>
      <c r="O21" s="1993"/>
      <c r="P21" s="1993"/>
      <c r="Q21" s="1993"/>
      <c r="R21" s="1993"/>
      <c r="S21" s="1993"/>
      <c r="T21" s="1993"/>
      <c r="U21" s="1993"/>
      <c r="V21" s="1993"/>
      <c r="W21" s="1993"/>
      <c r="X21" s="1993"/>
    </row>
    <row r="22" spans="1:24" ht="26.45" customHeight="1">
      <c r="A22" s="525"/>
      <c r="B22" s="619"/>
      <c r="C22" s="619"/>
      <c r="D22" s="619"/>
      <c r="E22" s="619"/>
      <c r="F22" s="619"/>
      <c r="G22" s="619"/>
      <c r="H22" s="3185" t="s">
        <v>1502</v>
      </c>
      <c r="I22" s="3185"/>
      <c r="J22" s="1987" t="s">
        <v>1789</v>
      </c>
      <c r="K22" s="1987"/>
      <c r="L22" s="1987"/>
      <c r="N22" s="603">
        <v>14</v>
      </c>
      <c r="O22" s="1993"/>
      <c r="P22" s="1993"/>
      <c r="Q22" s="1993"/>
      <c r="R22" s="1993"/>
      <c r="S22" s="1993"/>
      <c r="T22" s="1993"/>
      <c r="U22" s="1993"/>
      <c r="V22" s="1993"/>
      <c r="W22" s="1993"/>
      <c r="X22" s="1993"/>
    </row>
    <row r="23" spans="1:24" ht="26.45" customHeight="1">
      <c r="A23" s="522"/>
      <c r="B23" s="3184" t="s">
        <v>1501</v>
      </c>
      <c r="C23" s="3184"/>
      <c r="D23" s="3184"/>
      <c r="E23" s="3184"/>
      <c r="F23" s="3184"/>
      <c r="G23" s="3184"/>
      <c r="H23" s="3184"/>
      <c r="I23" s="3184"/>
      <c r="J23" s="3184"/>
      <c r="K23" s="3184"/>
      <c r="L23" s="3184"/>
      <c r="N23" s="603">
        <v>15</v>
      </c>
      <c r="O23" s="1993"/>
      <c r="P23" s="1993"/>
      <c r="Q23" s="1993"/>
      <c r="R23" s="1993"/>
      <c r="S23" s="1993"/>
      <c r="T23" s="1993"/>
      <c r="U23" s="1993"/>
      <c r="V23" s="1993"/>
      <c r="W23" s="1993"/>
      <c r="X23" s="1993"/>
    </row>
    <row r="24" spans="1:24" ht="12.75" customHeight="1">
      <c r="A24" s="525"/>
      <c r="B24" s="620"/>
      <c r="C24" s="620"/>
      <c r="D24" s="620"/>
      <c r="E24" s="620"/>
      <c r="F24" s="620"/>
      <c r="G24" s="620"/>
      <c r="H24" s="620"/>
      <c r="I24" s="620"/>
      <c r="J24" s="620"/>
      <c r="K24" s="620"/>
      <c r="L24" s="620"/>
    </row>
    <row r="25" spans="1:24" s="744" customFormat="1" ht="26.45" customHeight="1">
      <c r="A25" s="18"/>
    </row>
    <row r="26" spans="1:24" s="744" customFormat="1">
      <c r="A26" s="18"/>
    </row>
    <row r="27" spans="1:24">
      <c r="A27" s="525"/>
    </row>
    <row r="28" spans="1:24">
      <c r="A28" s="525"/>
    </row>
    <row r="29" spans="1:24">
      <c r="A29" s="525"/>
    </row>
    <row r="30" spans="1:24">
      <c r="A30" s="525"/>
    </row>
    <row r="31" spans="1:24">
      <c r="A31" s="533"/>
    </row>
    <row r="33" spans="1:1">
      <c r="A33" s="533"/>
    </row>
    <row r="34" spans="1:1">
      <c r="A34" s="535"/>
    </row>
    <row r="35" spans="1:1">
      <c r="A35" s="535"/>
    </row>
    <row r="36" spans="1:1">
      <c r="A36" s="535"/>
    </row>
    <row r="37" spans="1:1">
      <c r="A37" s="533"/>
    </row>
  </sheetData>
  <mergeCells count="115">
    <mergeCell ref="B1:L1"/>
    <mergeCell ref="B3:L3"/>
    <mergeCell ref="N3:X3"/>
    <mergeCell ref="B5:C5"/>
    <mergeCell ref="D5:G5"/>
    <mergeCell ref="H5:I5"/>
    <mergeCell ref="J5:L5"/>
    <mergeCell ref="N5:O5"/>
    <mergeCell ref="P5:S5"/>
    <mergeCell ref="T5:U5"/>
    <mergeCell ref="V5:X5"/>
    <mergeCell ref="B6:C6"/>
    <mergeCell ref="D6:G6"/>
    <mergeCell ref="H6:I6"/>
    <mergeCell ref="J6:L6"/>
    <mergeCell ref="N6:O6"/>
    <mergeCell ref="P6:S6"/>
    <mergeCell ref="T6:U6"/>
    <mergeCell ref="V6:X6"/>
    <mergeCell ref="Q8:R8"/>
    <mergeCell ref="S8:T8"/>
    <mergeCell ref="U8:V8"/>
    <mergeCell ref="W8:X8"/>
    <mergeCell ref="B9:C9"/>
    <mergeCell ref="D9:G9"/>
    <mergeCell ref="H9:I9"/>
    <mergeCell ref="J9:L9"/>
    <mergeCell ref="O9:P9"/>
    <mergeCell ref="Q9:R9"/>
    <mergeCell ref="B8:C8"/>
    <mergeCell ref="D8:E8"/>
    <mergeCell ref="F8:G8"/>
    <mergeCell ref="H8:I8"/>
    <mergeCell ref="J8:L8"/>
    <mergeCell ref="O8:P8"/>
    <mergeCell ref="S9:T9"/>
    <mergeCell ref="U9:V9"/>
    <mergeCell ref="W9:X9"/>
    <mergeCell ref="B10:C15"/>
    <mergeCell ref="D10:L15"/>
    <mergeCell ref="O10:P10"/>
    <mergeCell ref="Q10:R10"/>
    <mergeCell ref="S10:T10"/>
    <mergeCell ref="U10:V10"/>
    <mergeCell ref="W10:X10"/>
    <mergeCell ref="O11:P11"/>
    <mergeCell ref="Q11:R11"/>
    <mergeCell ref="S11:T11"/>
    <mergeCell ref="U11:V11"/>
    <mergeCell ref="W11:X11"/>
    <mergeCell ref="O12:P12"/>
    <mergeCell ref="Q12:R12"/>
    <mergeCell ref="S12:T12"/>
    <mergeCell ref="U12:V12"/>
    <mergeCell ref="W12:X12"/>
    <mergeCell ref="O13:P13"/>
    <mergeCell ref="Q13:R13"/>
    <mergeCell ref="S13:T13"/>
    <mergeCell ref="U13:V13"/>
    <mergeCell ref="W13:X13"/>
    <mergeCell ref="O14:P14"/>
    <mergeCell ref="Q14:R14"/>
    <mergeCell ref="S14:T14"/>
    <mergeCell ref="U14:V14"/>
    <mergeCell ref="W14:X14"/>
    <mergeCell ref="O15:P15"/>
    <mergeCell ref="Q15:R15"/>
    <mergeCell ref="S15:T15"/>
    <mergeCell ref="U15:V15"/>
    <mergeCell ref="W15:X15"/>
    <mergeCell ref="O16:P16"/>
    <mergeCell ref="Q16:R16"/>
    <mergeCell ref="S16:T16"/>
    <mergeCell ref="U16:V16"/>
    <mergeCell ref="W16:X16"/>
    <mergeCell ref="O17:P17"/>
    <mergeCell ref="Q17:R17"/>
    <mergeCell ref="S17:T17"/>
    <mergeCell ref="U17:V17"/>
    <mergeCell ref="W17:X17"/>
    <mergeCell ref="O18:P18"/>
    <mergeCell ref="Q18:R18"/>
    <mergeCell ref="S18:T18"/>
    <mergeCell ref="U18:V18"/>
    <mergeCell ref="W18:X18"/>
    <mergeCell ref="B20:L20"/>
    <mergeCell ref="O20:P20"/>
    <mergeCell ref="Q20:R20"/>
    <mergeCell ref="S20:T20"/>
    <mergeCell ref="U20:V20"/>
    <mergeCell ref="W20:X20"/>
    <mergeCell ref="B19:L19"/>
    <mergeCell ref="O19:P19"/>
    <mergeCell ref="Q19:R19"/>
    <mergeCell ref="S19:T19"/>
    <mergeCell ref="U19:V19"/>
    <mergeCell ref="W19:X19"/>
    <mergeCell ref="U22:V22"/>
    <mergeCell ref="W22:X22"/>
    <mergeCell ref="B23:L23"/>
    <mergeCell ref="O23:P23"/>
    <mergeCell ref="Q23:R23"/>
    <mergeCell ref="S23:T23"/>
    <mergeCell ref="U23:V23"/>
    <mergeCell ref="W23:X23"/>
    <mergeCell ref="O21:P21"/>
    <mergeCell ref="Q21:R21"/>
    <mergeCell ref="S21:T21"/>
    <mergeCell ref="U21:V21"/>
    <mergeCell ref="W21:X21"/>
    <mergeCell ref="H22:I22"/>
    <mergeCell ref="J22:L22"/>
    <mergeCell ref="O22:P22"/>
    <mergeCell ref="Q22:R22"/>
    <mergeCell ref="S22:T22"/>
  </mergeCells>
  <phoneticPr fontId="14" type="noConversion"/>
  <dataValidations count="2">
    <dataValidation allowBlank="1" showInputMessage="1" showErrorMessage="1" prompt="시:분_x000a_(24시간제)" sqref="F8:G8"/>
    <dataValidation allowBlank="1" showInputMessage="1" showErrorMessage="1" prompt="yymmdd_x000a_(년-월-일)" sqref="D8:E8"/>
  </dataValidations>
  <printOptions horizontalCentered="1"/>
  <pageMargins left="0.23622047244094502" right="0.23622047244094502" top="0.74803149606299202" bottom="0.74803149606299202" header="0.31496062992126" footer="0.31496062992126"/>
  <pageSetup paperSize="9" scale="98" fitToHeight="0" orientation="portrait" cellComments="atEnd" r:id="rId1"/>
  <drawing r:id="rId2"/>
  <legacyDrawing r:id="rId3"/>
  <mc:AlternateContent xmlns:mc="http://schemas.openxmlformats.org/markup-compatibility/2006">
    <mc:Choice Requires="x14">
      <controls>
        <mc:AlternateContent xmlns:mc="http://schemas.openxmlformats.org/markup-compatibility/2006">
          <mc:Choice Requires="x14">
            <control shapeId="874500" r:id="rId4" name="Button 4">
              <controlPr defaultSize="0" print="0" autoFill="0" autoPict="0" macro="[6]!회의사전품의서">
                <anchor moveWithCells="1" sizeWithCells="1">
                  <from>
                    <xdr:col>4</xdr:col>
                    <xdr:colOff>276225</xdr:colOff>
                    <xdr:row>24</xdr:row>
                    <xdr:rowOff>123825</xdr:rowOff>
                  </from>
                  <to>
                    <xdr:col>8</xdr:col>
                    <xdr:colOff>57150</xdr:colOff>
                    <xdr:row>25</xdr:row>
                    <xdr:rowOff>152400</xdr:rowOff>
                  </to>
                </anchor>
              </controlPr>
            </control>
          </mc:Choice>
        </mc:AlternateContent>
        <mc:AlternateContent xmlns:mc="http://schemas.openxmlformats.org/markup-compatibility/2006">
          <mc:Choice Requires="x14">
            <control shapeId="874501" r:id="rId5" name="Button 5">
              <controlPr defaultSize="0" print="0" autoFill="0" autoPict="0" macro="[6]!참석자서명부">
                <anchor moveWithCells="1" sizeWithCells="1">
                  <from>
                    <xdr:col>16</xdr:col>
                    <xdr:colOff>647700</xdr:colOff>
                    <xdr:row>24</xdr:row>
                    <xdr:rowOff>95250</xdr:rowOff>
                  </from>
                  <to>
                    <xdr:col>20</xdr:col>
                    <xdr:colOff>428625</xdr:colOff>
                    <xdr:row>25</xdr:row>
                    <xdr:rowOff>123825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L38"/>
  <sheetViews>
    <sheetView showGridLines="0" zoomScaleNormal="100" workbookViewId="0">
      <selection activeCell="B6" sqref="B6:C6"/>
    </sheetView>
  </sheetViews>
  <sheetFormatPr defaultColWidth="8" defaultRowHeight="16.5"/>
  <cols>
    <col min="1" max="1" width="1.109375" style="508" customWidth="1"/>
    <col min="2" max="9" width="8" style="486"/>
    <col min="10" max="10" width="1.88671875" style="486" customWidth="1"/>
    <col min="11" max="11" width="11.6640625" style="486" customWidth="1"/>
    <col min="12" max="12" width="3.21875" style="486" customWidth="1"/>
    <col min="13" max="16384" width="8" style="486"/>
  </cols>
  <sheetData>
    <row r="1" spans="1:12">
      <c r="A1" s="486"/>
    </row>
    <row r="2" spans="1:12">
      <c r="A2" s="486"/>
    </row>
    <row r="3" spans="1:12">
      <c r="B3" s="561"/>
      <c r="C3" s="561"/>
      <c r="D3" s="561"/>
      <c r="E3" s="561"/>
      <c r="F3" s="561"/>
      <c r="G3" s="561"/>
      <c r="H3" s="561"/>
      <c r="I3" s="561"/>
      <c r="J3" s="561"/>
      <c r="K3" s="561"/>
      <c r="L3" s="561"/>
    </row>
    <row r="4" spans="1:12" ht="33.75">
      <c r="B4" s="3198" t="s">
        <v>1935</v>
      </c>
      <c r="C4" s="3198"/>
      <c r="D4" s="3198"/>
      <c r="E4" s="3198"/>
      <c r="F4" s="3198"/>
      <c r="G4" s="3198"/>
      <c r="H4" s="3198"/>
      <c r="I4" s="3198"/>
      <c r="J4" s="3198"/>
      <c r="K4" s="3198"/>
      <c r="L4" s="3198"/>
    </row>
    <row r="5" spans="1:12">
      <c r="B5" s="618"/>
      <c r="C5" s="618"/>
      <c r="D5" s="618"/>
      <c r="E5" s="618"/>
      <c r="F5" s="618"/>
      <c r="G5" s="618"/>
      <c r="H5" s="618"/>
      <c r="I5" s="618"/>
      <c r="J5" s="618"/>
      <c r="K5" s="618"/>
      <c r="L5" s="618"/>
    </row>
    <row r="6" spans="1:12" ht="26.45" customHeight="1">
      <c r="A6" s="515"/>
      <c r="B6" s="3201" t="s">
        <v>1936</v>
      </c>
      <c r="C6" s="3201"/>
      <c r="D6" s="3199"/>
      <c r="E6" s="3199"/>
      <c r="F6" s="3199"/>
      <c r="G6" s="3201" t="s">
        <v>1824</v>
      </c>
      <c r="H6" s="3201"/>
      <c r="I6" s="3212"/>
      <c r="J6" s="3212"/>
      <c r="K6" s="3212"/>
      <c r="L6" s="3212"/>
    </row>
    <row r="7" spans="1:12" ht="26.45" customHeight="1">
      <c r="A7" s="515"/>
      <c r="B7" s="3201" t="s">
        <v>1616</v>
      </c>
      <c r="C7" s="3201"/>
      <c r="D7" s="3208"/>
      <c r="E7" s="3209"/>
      <c r="F7" s="3210"/>
      <c r="G7" s="3202" t="s">
        <v>1937</v>
      </c>
      <c r="H7" s="3211"/>
      <c r="I7" s="3208"/>
      <c r="J7" s="3209"/>
      <c r="K7" s="3209"/>
      <c r="L7" s="3210"/>
    </row>
    <row r="8" spans="1:12">
      <c r="A8" s="515"/>
      <c r="B8" s="609"/>
      <c r="C8" s="609"/>
      <c r="D8" s="609"/>
      <c r="E8" s="609"/>
      <c r="F8" s="609"/>
      <c r="G8" s="609"/>
      <c r="H8" s="609"/>
      <c r="I8" s="609"/>
      <c r="J8" s="609"/>
      <c r="K8" s="609"/>
      <c r="L8" s="609"/>
    </row>
    <row r="9" spans="1:12" ht="26.25" customHeight="1">
      <c r="A9" s="521"/>
      <c r="B9" s="3201" t="s">
        <v>1938</v>
      </c>
      <c r="C9" s="3201"/>
      <c r="D9" s="3199"/>
      <c r="E9" s="3199"/>
      <c r="F9" s="3199"/>
      <c r="G9" s="3199"/>
      <c r="H9" s="3199"/>
      <c r="I9" s="3199"/>
      <c r="J9" s="3199"/>
      <c r="K9" s="3199"/>
      <c r="L9" s="3199"/>
    </row>
    <row r="10" spans="1:12" ht="26.45" customHeight="1">
      <c r="A10" s="522"/>
      <c r="B10" s="3201" t="s">
        <v>1939</v>
      </c>
      <c r="C10" s="3201"/>
      <c r="D10" s="3206"/>
      <c r="E10" s="3206"/>
      <c r="F10" s="3206"/>
      <c r="G10" s="3206"/>
      <c r="H10" s="3201" t="s">
        <v>1940</v>
      </c>
      <c r="I10" s="3201"/>
      <c r="J10" s="3207"/>
      <c r="K10" s="3207"/>
      <c r="L10" s="3207"/>
    </row>
    <row r="11" spans="1:12" ht="26.45" customHeight="1">
      <c r="A11" s="522"/>
      <c r="B11" s="3201" t="s">
        <v>1941</v>
      </c>
      <c r="C11" s="3201"/>
      <c r="D11" s="3199"/>
      <c r="E11" s="3199"/>
      <c r="F11" s="3199"/>
      <c r="G11" s="3199"/>
      <c r="H11" s="3201" t="s">
        <v>1942</v>
      </c>
      <c r="I11" s="3201"/>
      <c r="J11" s="3205"/>
      <c r="K11" s="3205"/>
      <c r="L11" s="3205"/>
    </row>
    <row r="12" spans="1:12" ht="26.45" customHeight="1">
      <c r="A12" s="522"/>
      <c r="B12" s="3201" t="s">
        <v>1943</v>
      </c>
      <c r="C12" s="3201"/>
      <c r="D12" s="3199"/>
      <c r="E12" s="3199"/>
      <c r="F12" s="3199"/>
      <c r="G12" s="3199"/>
      <c r="H12" s="3199"/>
      <c r="I12" s="3199"/>
      <c r="J12" s="3199"/>
      <c r="K12" s="3199"/>
      <c r="L12" s="3199"/>
    </row>
    <row r="13" spans="1:12" ht="125.45" customHeight="1">
      <c r="A13" s="521"/>
      <c r="B13" s="3201" t="s">
        <v>1944</v>
      </c>
      <c r="C13" s="3201"/>
      <c r="D13" s="3199"/>
      <c r="E13" s="3199"/>
      <c r="F13" s="3199"/>
      <c r="G13" s="3199"/>
      <c r="H13" s="3199"/>
      <c r="I13" s="3199"/>
      <c r="J13" s="3199"/>
      <c r="K13" s="3199"/>
      <c r="L13" s="3199"/>
    </row>
    <row r="14" spans="1:12" ht="26.45" customHeight="1">
      <c r="A14" s="521"/>
      <c r="B14" s="3201" t="s">
        <v>1945</v>
      </c>
      <c r="C14" s="3201"/>
      <c r="D14" s="3203" t="s">
        <v>1946</v>
      </c>
      <c r="E14" s="3203"/>
      <c r="F14" s="3203"/>
      <c r="G14" s="3203"/>
      <c r="H14" s="3203"/>
      <c r="I14" s="3203"/>
      <c r="J14" s="3204"/>
      <c r="K14" s="3203"/>
      <c r="L14" s="3203"/>
    </row>
    <row r="15" spans="1:12">
      <c r="A15" s="521"/>
      <c r="B15" s="3201" t="s">
        <v>1947</v>
      </c>
      <c r="C15" s="3201"/>
      <c r="D15" s="3199"/>
      <c r="E15" s="3199"/>
      <c r="F15" s="3199"/>
      <c r="G15" s="3199"/>
      <c r="H15" s="3199"/>
      <c r="I15" s="3200"/>
      <c r="J15" s="707" t="s">
        <v>1948</v>
      </c>
      <c r="K15" s="708"/>
      <c r="L15" s="709" t="s">
        <v>1949</v>
      </c>
    </row>
    <row r="16" spans="1:12">
      <c r="A16" s="521"/>
      <c r="B16" s="3201"/>
      <c r="C16" s="3201"/>
      <c r="D16" s="3199"/>
      <c r="E16" s="3199"/>
      <c r="F16" s="3199"/>
      <c r="G16" s="3199"/>
      <c r="H16" s="3199"/>
      <c r="I16" s="3200"/>
      <c r="J16" s="707" t="s">
        <v>1950</v>
      </c>
      <c r="K16" s="710"/>
      <c r="L16" s="709" t="s">
        <v>1949</v>
      </c>
    </row>
    <row r="17" spans="1:12">
      <c r="A17" s="521"/>
      <c r="B17" s="3201"/>
      <c r="C17" s="3201"/>
      <c r="D17" s="3199"/>
      <c r="E17" s="3199"/>
      <c r="F17" s="3199"/>
      <c r="G17" s="3199"/>
      <c r="H17" s="3199"/>
      <c r="I17" s="3200"/>
      <c r="J17" s="707" t="s">
        <v>1950</v>
      </c>
      <c r="K17" s="710"/>
      <c r="L17" s="709" t="s">
        <v>1478</v>
      </c>
    </row>
    <row r="18" spans="1:12">
      <c r="A18" s="525"/>
      <c r="B18" s="3201"/>
      <c r="C18" s="3201"/>
      <c r="D18" s="3199"/>
      <c r="E18" s="3199"/>
      <c r="F18" s="3199"/>
      <c r="G18" s="3199"/>
      <c r="H18" s="3199"/>
      <c r="I18" s="3200"/>
      <c r="J18" s="707" t="s">
        <v>1951</v>
      </c>
      <c r="K18" s="710"/>
      <c r="L18" s="709" t="s">
        <v>1949</v>
      </c>
    </row>
    <row r="19" spans="1:12">
      <c r="A19" s="522"/>
      <c r="B19" s="3201"/>
      <c r="C19" s="3201"/>
      <c r="D19" s="3199"/>
      <c r="E19" s="3199"/>
      <c r="F19" s="3199"/>
      <c r="G19" s="3199"/>
      <c r="H19" s="3199"/>
      <c r="I19" s="3200"/>
      <c r="J19" s="707" t="s">
        <v>1950</v>
      </c>
      <c r="K19" s="710"/>
      <c r="L19" s="709" t="s">
        <v>1596</v>
      </c>
    </row>
    <row r="20" spans="1:12">
      <c r="A20" s="525"/>
      <c r="B20" s="3201"/>
      <c r="C20" s="3201"/>
      <c r="D20" s="3199"/>
      <c r="E20" s="3199"/>
      <c r="F20" s="3199"/>
      <c r="G20" s="3199"/>
      <c r="H20" s="3199"/>
      <c r="I20" s="3200"/>
      <c r="J20" s="707" t="s">
        <v>1950</v>
      </c>
      <c r="K20" s="710"/>
      <c r="L20" s="709" t="s">
        <v>1949</v>
      </c>
    </row>
    <row r="21" spans="1:12">
      <c r="A21" s="525"/>
      <c r="B21" s="3201"/>
      <c r="C21" s="3201"/>
      <c r="D21" s="3201" t="s">
        <v>1952</v>
      </c>
      <c r="E21" s="3201"/>
      <c r="F21" s="3201"/>
      <c r="G21" s="3201"/>
      <c r="H21" s="3201"/>
      <c r="I21" s="3202"/>
      <c r="J21" s="707" t="s">
        <v>1951</v>
      </c>
      <c r="K21" s="710">
        <f>SUM(K15:K20)</f>
        <v>0</v>
      </c>
      <c r="L21" s="709" t="s">
        <v>1478</v>
      </c>
    </row>
    <row r="22" spans="1:12">
      <c r="A22" s="525"/>
      <c r="B22" s="619"/>
      <c r="C22" s="619"/>
      <c r="D22" s="619"/>
      <c r="E22" s="619"/>
      <c r="F22" s="619"/>
      <c r="G22" s="619"/>
      <c r="H22" s="619"/>
      <c r="I22" s="619"/>
      <c r="J22" s="619"/>
      <c r="K22" s="619"/>
      <c r="L22" s="619"/>
    </row>
    <row r="23" spans="1:12">
      <c r="A23" s="522"/>
      <c r="B23" s="3184" t="s">
        <v>1501</v>
      </c>
      <c r="C23" s="3184"/>
      <c r="D23" s="3184"/>
      <c r="E23" s="3184"/>
      <c r="F23" s="3184"/>
      <c r="G23" s="3184"/>
      <c r="H23" s="3184"/>
      <c r="I23" s="3184"/>
      <c r="J23" s="3184"/>
      <c r="K23" s="3184"/>
      <c r="L23" s="3184"/>
    </row>
    <row r="24" spans="1:12">
      <c r="A24" s="525"/>
    </row>
    <row r="25" spans="1:12">
      <c r="A25" s="525"/>
      <c r="B25" s="744"/>
      <c r="C25" s="744"/>
      <c r="D25" s="744"/>
      <c r="E25" s="744"/>
      <c r="F25" s="744"/>
      <c r="G25" s="744"/>
      <c r="H25" s="744"/>
      <c r="I25" s="744"/>
      <c r="J25" s="744"/>
      <c r="K25" s="744"/>
      <c r="L25" s="744"/>
    </row>
    <row r="26" spans="1:12">
      <c r="A26" s="525"/>
      <c r="B26" s="744"/>
      <c r="C26" s="744"/>
      <c r="D26" s="744"/>
      <c r="E26" s="744"/>
      <c r="F26" s="744"/>
      <c r="G26" s="744"/>
      <c r="H26" s="744"/>
      <c r="I26" s="744"/>
      <c r="J26" s="744"/>
      <c r="K26" s="744"/>
      <c r="L26" s="744"/>
    </row>
    <row r="27" spans="1:12">
      <c r="A27" s="525"/>
      <c r="B27" s="744"/>
      <c r="C27" s="744"/>
      <c r="D27" s="744"/>
      <c r="E27" s="744"/>
      <c r="F27" s="744"/>
      <c r="G27" s="744"/>
      <c r="H27" s="744"/>
      <c r="I27" s="744"/>
      <c r="J27" s="744"/>
      <c r="K27" s="744"/>
      <c r="L27" s="744"/>
    </row>
    <row r="28" spans="1:12">
      <c r="A28" s="525"/>
    </row>
    <row r="29" spans="1:12">
      <c r="A29" s="525"/>
    </row>
    <row r="30" spans="1:12">
      <c r="A30" s="525"/>
    </row>
    <row r="31" spans="1:12">
      <c r="A31" s="525"/>
    </row>
    <row r="32" spans="1:12">
      <c r="A32" s="533"/>
    </row>
    <row r="34" spans="1:1">
      <c r="A34" s="533"/>
    </row>
    <row r="35" spans="1:1">
      <c r="A35" s="535"/>
    </row>
    <row r="36" spans="1:1">
      <c r="A36" s="535"/>
    </row>
    <row r="37" spans="1:1">
      <c r="A37" s="535"/>
    </row>
    <row r="38" spans="1:1">
      <c r="A38" s="533"/>
    </row>
  </sheetData>
  <mergeCells count="35">
    <mergeCell ref="B7:C7"/>
    <mergeCell ref="D7:F7"/>
    <mergeCell ref="G7:H7"/>
    <mergeCell ref="I7:L7"/>
    <mergeCell ref="B4:L4"/>
    <mergeCell ref="B6:C6"/>
    <mergeCell ref="D6:F6"/>
    <mergeCell ref="G6:H6"/>
    <mergeCell ref="I6:L6"/>
    <mergeCell ref="B9:C9"/>
    <mergeCell ref="D9:L9"/>
    <mergeCell ref="B10:C10"/>
    <mergeCell ref="D10:E10"/>
    <mergeCell ref="F10:G10"/>
    <mergeCell ref="H10:I10"/>
    <mergeCell ref="J10:L10"/>
    <mergeCell ref="B11:C11"/>
    <mergeCell ref="D11:G11"/>
    <mergeCell ref="H11:I11"/>
    <mergeCell ref="J11:L11"/>
    <mergeCell ref="B12:C12"/>
    <mergeCell ref="D12:L12"/>
    <mergeCell ref="D20:I20"/>
    <mergeCell ref="D21:I21"/>
    <mergeCell ref="B23:L23"/>
    <mergeCell ref="B13:C13"/>
    <mergeCell ref="D13:L13"/>
    <mergeCell ref="B14:C14"/>
    <mergeCell ref="D14:L14"/>
    <mergeCell ref="B15:C21"/>
    <mergeCell ref="D15:I15"/>
    <mergeCell ref="D16:I16"/>
    <mergeCell ref="D17:I17"/>
    <mergeCell ref="D18:I18"/>
    <mergeCell ref="D19:I19"/>
  </mergeCells>
  <phoneticPr fontId="14" type="noConversion"/>
  <dataValidations count="2">
    <dataValidation allowBlank="1" showInputMessage="1" showErrorMessage="1" prompt="yymmdd_x000a_(년-월-일)" sqref="D10:E10"/>
    <dataValidation allowBlank="1" showInputMessage="1" showErrorMessage="1" prompt="시:분_x000a_(24시간제)" sqref="F10:G10"/>
  </dataValidations>
  <pageMargins left="0.25" right="0.25" top="0.75" bottom="0.75" header="0.3" footer="0.3"/>
  <pageSetup paperSize="9" fitToHeight="0" orientation="portrait" cellComments="atEnd" r:id="rId1"/>
  <drawing r:id="rId2"/>
  <legacyDrawing r:id="rId3"/>
  <mc:AlternateContent xmlns:mc="http://schemas.openxmlformats.org/markup-compatibility/2006">
    <mc:Choice Requires="x14">
      <controls>
        <mc:AlternateContent xmlns:mc="http://schemas.openxmlformats.org/markup-compatibility/2006">
          <mc:Choice Requires="x14">
            <control shapeId="882690" r:id="rId4" name="Button 2">
              <controlPr defaultSize="0" print="0" autoFill="0" autoPict="0" macro="[6]!행사개최내역서">
                <anchor moveWithCells="1" sizeWithCells="1">
                  <from>
                    <xdr:col>4</xdr:col>
                    <xdr:colOff>57150</xdr:colOff>
                    <xdr:row>24</xdr:row>
                    <xdr:rowOff>114300</xdr:rowOff>
                  </from>
                  <to>
                    <xdr:col>7</xdr:col>
                    <xdr:colOff>523875</xdr:colOff>
                    <xdr:row>26</xdr:row>
                    <xdr:rowOff>57150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Y118"/>
  <sheetViews>
    <sheetView zoomScaleNormal="100" workbookViewId="0">
      <selection sqref="A1:AV1"/>
    </sheetView>
  </sheetViews>
  <sheetFormatPr defaultColWidth="8.88671875" defaultRowHeight="16.5"/>
  <cols>
    <col min="1" max="51" width="1.77734375" style="26" customWidth="1"/>
    <col min="52" max="16384" width="8.88671875" style="26"/>
  </cols>
  <sheetData>
    <row r="1" spans="1:51" ht="17.25">
      <c r="A1" s="1410" t="s">
        <v>1371</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c r="AI1" s="1410"/>
      <c r="AJ1" s="1410"/>
      <c r="AK1" s="1410"/>
      <c r="AL1" s="1410"/>
      <c r="AM1" s="1410"/>
      <c r="AN1" s="1410"/>
      <c r="AO1" s="1410"/>
      <c r="AP1" s="1410"/>
      <c r="AQ1" s="1410"/>
      <c r="AR1" s="1410"/>
      <c r="AS1" s="1410"/>
      <c r="AT1" s="1410"/>
      <c r="AU1" s="1410"/>
      <c r="AV1" s="1410"/>
    </row>
    <row r="2" spans="1:51" s="12" customFormat="1" ht="13.5">
      <c r="A2" s="13"/>
      <c r="B2" s="36" t="s">
        <v>31</v>
      </c>
      <c r="C2" s="3227" t="s">
        <v>1372</v>
      </c>
      <c r="D2" s="3227"/>
      <c r="E2" s="3227"/>
      <c r="F2" s="3227"/>
      <c r="G2" s="3227"/>
      <c r="H2" s="3227"/>
      <c r="I2" s="3227"/>
      <c r="J2" s="3227"/>
      <c r="K2" s="3227"/>
      <c r="L2" s="3227"/>
      <c r="M2" s="3227"/>
      <c r="N2" s="3227"/>
      <c r="O2" s="3227"/>
      <c r="P2" s="3227"/>
      <c r="Q2" s="3227"/>
      <c r="R2" s="3227"/>
      <c r="S2" s="3227"/>
      <c r="T2" s="3227"/>
      <c r="U2" s="3227"/>
      <c r="V2" s="3227"/>
      <c r="W2" s="3227"/>
      <c r="X2" s="3227"/>
      <c r="Y2" s="3227"/>
      <c r="Z2" s="3227"/>
      <c r="AA2" s="3227"/>
      <c r="AB2" s="3227"/>
      <c r="AC2" s="3227"/>
      <c r="AD2" s="3227"/>
      <c r="AE2" s="3227"/>
      <c r="AF2" s="3227"/>
      <c r="AG2" s="3227"/>
      <c r="AH2" s="3227"/>
      <c r="AI2" s="3227"/>
      <c r="AJ2" s="3227"/>
      <c r="AK2" s="3227"/>
      <c r="AL2" s="3227"/>
      <c r="AM2" s="3227"/>
      <c r="AN2" s="3227"/>
      <c r="AO2" s="3227"/>
      <c r="AP2" s="3227"/>
      <c r="AQ2" s="3227"/>
      <c r="AR2" s="3227"/>
      <c r="AS2" s="3227"/>
      <c r="AT2" s="3227"/>
      <c r="AU2" s="3227"/>
      <c r="AV2" s="3227"/>
      <c r="AW2" s="3227"/>
      <c r="AX2" s="3227"/>
      <c r="AY2" s="3227"/>
    </row>
    <row r="3" spans="1:51" s="12" customFormat="1" ht="30" customHeight="1">
      <c r="A3" s="13"/>
      <c r="B3" s="36" t="s">
        <v>31</v>
      </c>
      <c r="C3" s="3243" t="s">
        <v>1373</v>
      </c>
      <c r="D3" s="3243"/>
      <c r="E3" s="3243"/>
      <c r="F3" s="3243"/>
      <c r="G3" s="3243"/>
      <c r="H3" s="3243"/>
      <c r="I3" s="3243"/>
      <c r="J3" s="3243"/>
      <c r="K3" s="3243"/>
      <c r="L3" s="3243"/>
      <c r="M3" s="3243"/>
      <c r="N3" s="3243"/>
      <c r="O3" s="3243"/>
      <c r="P3" s="3243"/>
      <c r="Q3" s="3243"/>
      <c r="R3" s="3243"/>
      <c r="S3" s="3243"/>
      <c r="T3" s="3243"/>
      <c r="U3" s="3243"/>
      <c r="V3" s="3243"/>
      <c r="W3" s="3243"/>
      <c r="X3" s="3243"/>
      <c r="Y3" s="3243"/>
      <c r="Z3" s="3243"/>
      <c r="AA3" s="3243"/>
      <c r="AB3" s="3243"/>
      <c r="AC3" s="3243"/>
      <c r="AD3" s="3243"/>
      <c r="AE3" s="3243"/>
      <c r="AF3" s="3243"/>
      <c r="AG3" s="3243"/>
      <c r="AH3" s="3243"/>
      <c r="AI3" s="3243"/>
      <c r="AJ3" s="3243"/>
      <c r="AK3" s="3243"/>
      <c r="AL3" s="3243"/>
      <c r="AM3" s="3243"/>
      <c r="AN3" s="3243"/>
      <c r="AO3" s="3243"/>
      <c r="AP3" s="3243"/>
      <c r="AQ3" s="3243"/>
      <c r="AR3" s="3243"/>
      <c r="AS3" s="3243"/>
      <c r="AT3" s="3243"/>
      <c r="AU3" s="3243"/>
      <c r="AV3" s="3243"/>
      <c r="AW3" s="3243"/>
      <c r="AX3" s="3243"/>
      <c r="AY3" s="3243"/>
    </row>
    <row r="4" spans="1:51" s="12" customFormat="1" ht="44.25" customHeight="1">
      <c r="A4" s="13"/>
      <c r="B4" s="36" t="s">
        <v>32</v>
      </c>
      <c r="C4" s="3213" t="s">
        <v>1374</v>
      </c>
      <c r="D4" s="3213"/>
      <c r="E4" s="3213"/>
      <c r="F4" s="3213"/>
      <c r="G4" s="3213"/>
      <c r="H4" s="3213"/>
      <c r="I4" s="3213"/>
      <c r="J4" s="3213"/>
      <c r="K4" s="3213"/>
      <c r="L4" s="3213"/>
      <c r="M4" s="3213"/>
      <c r="N4" s="3213"/>
      <c r="O4" s="3213"/>
      <c r="P4" s="3213"/>
      <c r="Q4" s="3213"/>
      <c r="R4" s="3213"/>
      <c r="S4" s="3213"/>
      <c r="T4" s="3213"/>
      <c r="U4" s="3213"/>
      <c r="V4" s="3213"/>
      <c r="W4" s="3213"/>
      <c r="X4" s="3213"/>
      <c r="Y4" s="3213"/>
      <c r="Z4" s="3213"/>
      <c r="AA4" s="3213"/>
      <c r="AB4" s="3213"/>
      <c r="AC4" s="3213"/>
      <c r="AD4" s="3213"/>
      <c r="AE4" s="3213"/>
      <c r="AF4" s="3213"/>
      <c r="AG4" s="3213"/>
      <c r="AH4" s="3213"/>
      <c r="AI4" s="3213"/>
      <c r="AJ4" s="3213"/>
      <c r="AK4" s="3213"/>
      <c r="AL4" s="3213"/>
      <c r="AM4" s="3213"/>
      <c r="AN4" s="3213"/>
      <c r="AO4" s="3213"/>
      <c r="AP4" s="3213"/>
      <c r="AQ4" s="3213"/>
      <c r="AR4" s="3213"/>
      <c r="AS4" s="3213"/>
      <c r="AT4" s="3213"/>
      <c r="AU4" s="3213"/>
      <c r="AV4" s="3213"/>
      <c r="AW4" s="3213"/>
      <c r="AX4" s="3213"/>
      <c r="AY4" s="3213"/>
    </row>
    <row r="5" spans="1:51" s="12" customFormat="1" ht="13.5">
      <c r="A5" s="13"/>
      <c r="B5" s="36" t="s">
        <v>32</v>
      </c>
      <c r="C5" s="3213" t="s">
        <v>1375</v>
      </c>
      <c r="D5" s="3213"/>
      <c r="E5" s="3213"/>
      <c r="F5" s="3213"/>
      <c r="G5" s="3213"/>
      <c r="H5" s="3213"/>
      <c r="I5" s="3213"/>
      <c r="J5" s="3213"/>
      <c r="K5" s="3213"/>
      <c r="L5" s="3213"/>
      <c r="M5" s="3213"/>
      <c r="N5" s="3213"/>
      <c r="O5" s="3213"/>
      <c r="P5" s="3213"/>
      <c r="Q5" s="3213"/>
      <c r="R5" s="3213"/>
      <c r="S5" s="3213"/>
      <c r="T5" s="3213"/>
      <c r="U5" s="3213"/>
      <c r="V5" s="3213"/>
      <c r="W5" s="3213"/>
      <c r="X5" s="3213"/>
      <c r="Y5" s="3213"/>
      <c r="Z5" s="3213"/>
      <c r="AA5" s="3213"/>
      <c r="AB5" s="3213"/>
      <c r="AC5" s="3213"/>
      <c r="AD5" s="3213"/>
      <c r="AE5" s="3213"/>
      <c r="AF5" s="3213"/>
      <c r="AG5" s="3213"/>
      <c r="AH5" s="3213"/>
      <c r="AI5" s="3213"/>
      <c r="AJ5" s="3213"/>
      <c r="AK5" s="3213"/>
      <c r="AL5" s="3213"/>
      <c r="AM5" s="3213"/>
      <c r="AN5" s="3213"/>
      <c r="AO5" s="3213"/>
      <c r="AP5" s="3213"/>
      <c r="AQ5" s="3213"/>
      <c r="AR5" s="3213"/>
      <c r="AS5" s="3213"/>
      <c r="AT5" s="3213"/>
      <c r="AU5" s="3213"/>
      <c r="AV5" s="3213"/>
      <c r="AW5" s="3213"/>
      <c r="AX5" s="3213"/>
      <c r="AY5" s="3213"/>
    </row>
    <row r="6" spans="1:51" s="12" customFormat="1" ht="30" customHeight="1">
      <c r="A6" s="13"/>
      <c r="B6" s="36" t="s">
        <v>32</v>
      </c>
      <c r="C6" s="3213" t="s">
        <v>1376</v>
      </c>
      <c r="D6" s="3213"/>
      <c r="E6" s="3213"/>
      <c r="F6" s="3213"/>
      <c r="G6" s="3213"/>
      <c r="H6" s="3213"/>
      <c r="I6" s="3213"/>
      <c r="J6" s="3213"/>
      <c r="K6" s="3213"/>
      <c r="L6" s="3213"/>
      <c r="M6" s="3213"/>
      <c r="N6" s="3213"/>
      <c r="O6" s="3213"/>
      <c r="P6" s="3213"/>
      <c r="Q6" s="3213"/>
      <c r="R6" s="3213"/>
      <c r="S6" s="3213"/>
      <c r="T6" s="3213"/>
      <c r="U6" s="3213"/>
      <c r="V6" s="3213"/>
      <c r="W6" s="3213"/>
      <c r="X6" s="3213"/>
      <c r="Y6" s="3213"/>
      <c r="Z6" s="3213"/>
      <c r="AA6" s="3213"/>
      <c r="AB6" s="3213"/>
      <c r="AC6" s="3213"/>
      <c r="AD6" s="3213"/>
      <c r="AE6" s="3213"/>
      <c r="AF6" s="3213"/>
      <c r="AG6" s="3213"/>
      <c r="AH6" s="3213"/>
      <c r="AI6" s="3213"/>
      <c r="AJ6" s="3213"/>
      <c r="AK6" s="3213"/>
      <c r="AL6" s="3213"/>
      <c r="AM6" s="3213"/>
      <c r="AN6" s="3213"/>
      <c r="AO6" s="3213"/>
      <c r="AP6" s="3213"/>
      <c r="AQ6" s="3213"/>
      <c r="AR6" s="3213"/>
      <c r="AS6" s="3213"/>
      <c r="AT6" s="3213"/>
      <c r="AU6" s="3213"/>
      <c r="AV6" s="3213"/>
      <c r="AW6" s="3213"/>
      <c r="AX6" s="3213"/>
      <c r="AY6" s="3213"/>
    </row>
    <row r="7" spans="1:51" s="12" customFormat="1" ht="17.100000000000001" customHeight="1">
      <c r="A7" s="13"/>
      <c r="B7" s="36" t="s">
        <v>6</v>
      </c>
      <c r="C7" s="3225" t="s">
        <v>120</v>
      </c>
      <c r="D7" s="3225"/>
      <c r="E7" s="3225"/>
      <c r="F7" s="3225"/>
      <c r="G7" s="3225"/>
      <c r="H7" s="3225"/>
      <c r="I7" s="3225"/>
      <c r="J7" s="3225"/>
      <c r="K7" s="3225"/>
      <c r="L7" s="3225"/>
      <c r="M7" s="3225"/>
      <c r="N7" s="3225"/>
      <c r="O7" s="3225"/>
      <c r="P7" s="3225"/>
      <c r="Q7" s="3225"/>
      <c r="R7" s="3225"/>
      <c r="S7" s="3225"/>
      <c r="T7" s="3225"/>
      <c r="U7" s="3225"/>
      <c r="V7" s="3225"/>
      <c r="W7" s="3225"/>
      <c r="X7" s="3225"/>
      <c r="Y7" s="3225"/>
      <c r="Z7" s="3225"/>
      <c r="AA7" s="3225"/>
      <c r="AB7" s="3225"/>
      <c r="AC7" s="3225"/>
      <c r="AD7" s="3225"/>
      <c r="AE7" s="3225"/>
      <c r="AF7" s="3225"/>
      <c r="AG7" s="3225"/>
      <c r="AH7" s="3225"/>
      <c r="AI7" s="3225"/>
      <c r="AJ7" s="3225"/>
      <c r="AK7" s="3225"/>
      <c r="AL7" s="3225"/>
      <c r="AM7" s="3225"/>
      <c r="AN7" s="3225"/>
      <c r="AO7" s="3225"/>
      <c r="AP7" s="3225"/>
      <c r="AQ7" s="3225"/>
      <c r="AR7" s="3225"/>
      <c r="AS7" s="3225"/>
      <c r="AT7" s="3225"/>
      <c r="AU7" s="3225"/>
      <c r="AV7" s="3225"/>
      <c r="AW7" s="3225"/>
      <c r="AX7" s="3225"/>
      <c r="AY7" s="3225"/>
    </row>
    <row r="8" spans="1:51" s="12" customFormat="1" ht="17.100000000000001" customHeight="1">
      <c r="A8" s="13"/>
      <c r="B8" s="36" t="s">
        <v>6</v>
      </c>
      <c r="C8" s="3225" t="s">
        <v>776</v>
      </c>
      <c r="D8" s="3225"/>
      <c r="E8" s="3225"/>
      <c r="F8" s="3225"/>
      <c r="G8" s="3225"/>
      <c r="H8" s="3225"/>
      <c r="I8" s="3225"/>
      <c r="J8" s="3225"/>
      <c r="K8" s="3225"/>
      <c r="L8" s="3225"/>
      <c r="M8" s="3225"/>
      <c r="N8" s="3225"/>
      <c r="O8" s="3225"/>
      <c r="P8" s="3225"/>
      <c r="Q8" s="3225"/>
      <c r="R8" s="3225"/>
      <c r="S8" s="3225"/>
      <c r="T8" s="3225"/>
      <c r="U8" s="3225"/>
      <c r="V8" s="3225"/>
      <c r="W8" s="3225"/>
      <c r="X8" s="3225"/>
      <c r="Y8" s="3225"/>
      <c r="Z8" s="3225"/>
      <c r="AA8" s="3225"/>
      <c r="AB8" s="3225"/>
      <c r="AC8" s="3225"/>
      <c r="AD8" s="3225"/>
      <c r="AE8" s="3225"/>
      <c r="AF8" s="3225"/>
      <c r="AG8" s="3225"/>
      <c r="AH8" s="3225"/>
      <c r="AI8" s="3225"/>
      <c r="AJ8" s="3225"/>
      <c r="AK8" s="3225"/>
      <c r="AL8" s="3225"/>
      <c r="AM8" s="3225"/>
      <c r="AN8" s="3225"/>
      <c r="AO8" s="3225"/>
      <c r="AP8" s="3225"/>
      <c r="AQ8" s="3225"/>
      <c r="AR8" s="3225"/>
      <c r="AS8" s="3225"/>
      <c r="AT8" s="3225"/>
      <c r="AU8" s="3225"/>
      <c r="AV8" s="3225"/>
      <c r="AW8" s="3225"/>
      <c r="AX8" s="3225"/>
      <c r="AY8" s="3225"/>
    </row>
    <row r="9" spans="1:51" s="12" customFormat="1" ht="32.1" customHeight="1">
      <c r="A9" s="13"/>
      <c r="B9" s="36" t="s">
        <v>6</v>
      </c>
      <c r="C9" s="3213" t="s">
        <v>1397</v>
      </c>
      <c r="D9" s="3213"/>
      <c r="E9" s="3213"/>
      <c r="F9" s="3213"/>
      <c r="G9" s="3213"/>
      <c r="H9" s="3213"/>
      <c r="I9" s="3213"/>
      <c r="J9" s="3213"/>
      <c r="K9" s="3213"/>
      <c r="L9" s="3213"/>
      <c r="M9" s="3213"/>
      <c r="N9" s="3213"/>
      <c r="O9" s="3213"/>
      <c r="P9" s="3213"/>
      <c r="Q9" s="3213"/>
      <c r="R9" s="3213"/>
      <c r="S9" s="3213"/>
      <c r="T9" s="3213"/>
      <c r="U9" s="3213"/>
      <c r="V9" s="3213"/>
      <c r="W9" s="3213"/>
      <c r="X9" s="3213"/>
      <c r="Y9" s="3213"/>
      <c r="Z9" s="3213"/>
      <c r="AA9" s="3213"/>
      <c r="AB9" s="3213"/>
      <c r="AC9" s="3213"/>
      <c r="AD9" s="3213"/>
      <c r="AE9" s="3213"/>
      <c r="AF9" s="3213"/>
      <c r="AG9" s="3213"/>
      <c r="AH9" s="3213"/>
      <c r="AI9" s="3213"/>
      <c r="AJ9" s="3213"/>
      <c r="AK9" s="3213"/>
      <c r="AL9" s="3213"/>
      <c r="AM9" s="3213"/>
      <c r="AN9" s="3213"/>
      <c r="AO9" s="3213"/>
      <c r="AP9" s="3213"/>
      <c r="AQ9" s="3213"/>
      <c r="AR9" s="3213"/>
      <c r="AS9" s="3213"/>
      <c r="AT9" s="3213"/>
      <c r="AU9" s="3213"/>
      <c r="AV9" s="3213"/>
      <c r="AW9" s="3213"/>
      <c r="AX9" s="3213"/>
      <c r="AY9" s="3213"/>
    </row>
    <row r="10" spans="1:51" s="12" customFormat="1" ht="18" customHeight="1">
      <c r="A10" s="13"/>
      <c r="B10" s="36"/>
      <c r="C10" s="3213" t="s">
        <v>1395</v>
      </c>
      <c r="D10" s="3213"/>
      <c r="E10" s="3213"/>
      <c r="F10" s="3213"/>
      <c r="G10" s="3213"/>
      <c r="H10" s="3213"/>
      <c r="I10" s="3213"/>
      <c r="J10" s="3213"/>
      <c r="K10" s="3213"/>
      <c r="L10" s="3213"/>
      <c r="M10" s="3213"/>
      <c r="N10" s="3213"/>
      <c r="O10" s="3213"/>
      <c r="P10" s="3213"/>
      <c r="Q10" s="3213"/>
      <c r="R10" s="3213"/>
      <c r="S10" s="3213"/>
      <c r="T10" s="3213"/>
      <c r="U10" s="3213"/>
      <c r="V10" s="3213"/>
      <c r="W10" s="3213"/>
      <c r="X10" s="3213"/>
      <c r="Y10" s="3213"/>
      <c r="Z10" s="3213"/>
      <c r="AA10" s="3213"/>
      <c r="AB10" s="3213"/>
      <c r="AC10" s="3213"/>
      <c r="AD10" s="3213"/>
      <c r="AE10" s="3213"/>
      <c r="AF10" s="3213"/>
      <c r="AG10" s="3213"/>
      <c r="AH10" s="3213"/>
      <c r="AI10" s="3213"/>
      <c r="AJ10" s="3213"/>
      <c r="AK10" s="3213"/>
      <c r="AL10" s="3213"/>
      <c r="AM10" s="3213"/>
      <c r="AN10" s="3213"/>
      <c r="AO10" s="3213"/>
      <c r="AP10" s="3213"/>
      <c r="AQ10" s="3213"/>
      <c r="AR10" s="3213"/>
      <c r="AS10" s="3213"/>
      <c r="AT10" s="3213"/>
      <c r="AU10" s="3213"/>
      <c r="AV10" s="3213"/>
      <c r="AW10" s="3213"/>
      <c r="AX10" s="3213"/>
      <c r="AY10" s="3213"/>
    </row>
    <row r="11" spans="1:51" s="12" customFormat="1" ht="105" customHeight="1">
      <c r="A11" s="13"/>
      <c r="B11" s="36"/>
      <c r="C11" s="3213" t="s">
        <v>1396</v>
      </c>
      <c r="D11" s="3213"/>
      <c r="E11" s="3213"/>
      <c r="F11" s="3213"/>
      <c r="G11" s="3213"/>
      <c r="H11" s="3213"/>
      <c r="I11" s="3213"/>
      <c r="J11" s="3213"/>
      <c r="K11" s="3213"/>
      <c r="L11" s="3213"/>
      <c r="M11" s="3213"/>
      <c r="N11" s="3213"/>
      <c r="O11" s="3213"/>
      <c r="P11" s="3213"/>
      <c r="Q11" s="3213"/>
      <c r="R11" s="3213"/>
      <c r="S11" s="3213"/>
      <c r="T11" s="3213"/>
      <c r="U11" s="3213"/>
      <c r="V11" s="3213"/>
      <c r="W11" s="3213"/>
      <c r="X11" s="3213"/>
      <c r="Y11" s="3213"/>
      <c r="Z11" s="3213"/>
      <c r="AA11" s="3213"/>
      <c r="AB11" s="3213"/>
      <c r="AC11" s="3213"/>
      <c r="AD11" s="3213"/>
      <c r="AE11" s="3213"/>
      <c r="AF11" s="3213"/>
      <c r="AG11" s="3213"/>
      <c r="AH11" s="3213"/>
      <c r="AI11" s="3213"/>
      <c r="AJ11" s="3213"/>
      <c r="AK11" s="3213"/>
      <c r="AL11" s="3213"/>
      <c r="AM11" s="3213"/>
      <c r="AN11" s="3213"/>
      <c r="AO11" s="3213"/>
      <c r="AP11" s="3213"/>
      <c r="AQ11" s="3213"/>
      <c r="AR11" s="3213"/>
      <c r="AS11" s="3213"/>
      <c r="AT11" s="3213"/>
      <c r="AU11" s="3213"/>
      <c r="AV11" s="3213"/>
      <c r="AW11" s="3213"/>
      <c r="AX11" s="3213"/>
      <c r="AY11" s="3213"/>
    </row>
    <row r="12" spans="1:51" s="12" customFormat="1" ht="17.100000000000001" customHeight="1"/>
    <row r="13" spans="1:51" s="12" customFormat="1" ht="17.100000000000001" customHeight="1">
      <c r="B13" s="3226" t="s">
        <v>555</v>
      </c>
      <c r="C13" s="3226"/>
      <c r="D13" s="3226"/>
      <c r="E13" s="3226"/>
      <c r="F13" s="3226"/>
      <c r="G13" s="3226"/>
      <c r="H13" s="3226"/>
      <c r="I13" s="3226"/>
      <c r="J13" s="3226"/>
      <c r="K13" s="3226"/>
      <c r="L13" s="3226"/>
      <c r="M13" s="3226"/>
      <c r="N13" s="3226"/>
      <c r="O13" s="3226"/>
      <c r="P13" s="3226"/>
      <c r="Q13" s="3226"/>
      <c r="AQ13" s="88"/>
      <c r="AR13" s="88"/>
      <c r="AS13" s="88"/>
      <c r="AT13" s="3223" t="s">
        <v>28</v>
      </c>
      <c r="AU13" s="3223"/>
      <c r="AV13" s="3223"/>
      <c r="AW13" s="3223"/>
      <c r="AX13" s="3223"/>
      <c r="AY13" s="3223"/>
    </row>
    <row r="14" spans="1:51" s="12" customFormat="1" ht="33.950000000000003" customHeight="1">
      <c r="B14" s="3239" t="s">
        <v>37</v>
      </c>
      <c r="C14" s="3240"/>
      <c r="D14" s="3240"/>
      <c r="E14" s="3240"/>
      <c r="F14" s="3240"/>
      <c r="G14" s="3240"/>
      <c r="H14" s="3240"/>
      <c r="I14" s="3240"/>
      <c r="J14" s="3241"/>
      <c r="K14" s="3221" t="s">
        <v>121</v>
      </c>
      <c r="L14" s="3222"/>
      <c r="M14" s="3222"/>
      <c r="N14" s="3222"/>
      <c r="O14" s="3222"/>
      <c r="P14" s="3222"/>
      <c r="Q14" s="3222"/>
      <c r="R14" s="3222"/>
      <c r="S14" s="3222"/>
      <c r="T14" s="3222"/>
      <c r="U14" s="3221" t="s">
        <v>1366</v>
      </c>
      <c r="V14" s="3222"/>
      <c r="W14" s="3222"/>
      <c r="X14" s="3222"/>
      <c r="Y14" s="3222"/>
      <c r="Z14" s="3222"/>
      <c r="AA14" s="3222"/>
      <c r="AB14" s="3222"/>
      <c r="AC14" s="3222"/>
      <c r="AD14" s="3222"/>
      <c r="AE14" s="3221" t="s">
        <v>1367</v>
      </c>
      <c r="AF14" s="3222"/>
      <c r="AG14" s="3222"/>
      <c r="AH14" s="3222"/>
      <c r="AI14" s="3222"/>
      <c r="AJ14" s="3222"/>
      <c r="AK14" s="3222"/>
      <c r="AL14" s="3222"/>
      <c r="AM14" s="3222"/>
      <c r="AN14" s="3222"/>
      <c r="AO14" s="3221" t="s">
        <v>1368</v>
      </c>
      <c r="AP14" s="3222"/>
      <c r="AQ14" s="3222"/>
      <c r="AR14" s="3222"/>
      <c r="AS14" s="3222"/>
      <c r="AT14" s="3222"/>
      <c r="AU14" s="3222"/>
      <c r="AV14" s="3222"/>
      <c r="AW14" s="3222"/>
      <c r="AX14" s="3222"/>
      <c r="AY14" s="3258"/>
    </row>
    <row r="15" spans="1:51" s="12" customFormat="1" ht="39.950000000000003" customHeight="1">
      <c r="B15" s="3236" t="s">
        <v>1364</v>
      </c>
      <c r="C15" s="3237"/>
      <c r="D15" s="3237"/>
      <c r="E15" s="3237"/>
      <c r="F15" s="3237"/>
      <c r="G15" s="3237"/>
      <c r="H15" s="3237"/>
      <c r="I15" s="3237"/>
      <c r="J15" s="3238"/>
      <c r="K15" s="3224">
        <v>100000</v>
      </c>
      <c r="L15" s="3214"/>
      <c r="M15" s="3214"/>
      <c r="N15" s="3214"/>
      <c r="O15" s="3214"/>
      <c r="P15" s="3214"/>
      <c r="Q15" s="3218" t="s">
        <v>541</v>
      </c>
      <c r="R15" s="3218"/>
      <c r="S15" s="3218"/>
      <c r="T15" s="3232"/>
      <c r="U15" s="3214">
        <v>1000000</v>
      </c>
      <c r="V15" s="3214"/>
      <c r="W15" s="3214"/>
      <c r="X15" s="3214"/>
      <c r="Y15" s="3214"/>
      <c r="Z15" s="3214"/>
      <c r="AA15" s="3218" t="s">
        <v>541</v>
      </c>
      <c r="AB15" s="3218"/>
      <c r="AC15" s="3218"/>
      <c r="AD15" s="3232"/>
      <c r="AE15" s="3214">
        <v>150000</v>
      </c>
      <c r="AF15" s="3214"/>
      <c r="AG15" s="3214"/>
      <c r="AH15" s="3214"/>
      <c r="AI15" s="3214"/>
      <c r="AJ15" s="3214"/>
      <c r="AK15" s="3218" t="s">
        <v>541</v>
      </c>
      <c r="AL15" s="3218"/>
      <c r="AM15" s="3218"/>
      <c r="AN15" s="3232"/>
      <c r="AO15" s="3214">
        <v>250000</v>
      </c>
      <c r="AP15" s="3214"/>
      <c r="AQ15" s="3214"/>
      <c r="AR15" s="3214"/>
      <c r="AS15" s="3214"/>
      <c r="AT15" s="3214"/>
      <c r="AU15" s="3218" t="s">
        <v>541</v>
      </c>
      <c r="AV15" s="3218"/>
      <c r="AW15" s="3218"/>
      <c r="AX15" s="3218"/>
      <c r="AY15" s="3219"/>
    </row>
    <row r="16" spans="1:51" s="12" customFormat="1" ht="39.950000000000003" customHeight="1">
      <c r="B16" s="3233" t="s">
        <v>1365</v>
      </c>
      <c r="C16" s="3234"/>
      <c r="D16" s="3234"/>
      <c r="E16" s="3234"/>
      <c r="F16" s="3234"/>
      <c r="G16" s="3234"/>
      <c r="H16" s="3234"/>
      <c r="I16" s="3234"/>
      <c r="J16" s="3235"/>
      <c r="K16" s="3247">
        <v>100000</v>
      </c>
      <c r="L16" s="3215"/>
      <c r="M16" s="3215"/>
      <c r="N16" s="3215"/>
      <c r="O16" s="3215"/>
      <c r="P16" s="3215"/>
      <c r="Q16" s="3216" t="s">
        <v>541</v>
      </c>
      <c r="R16" s="3216"/>
      <c r="S16" s="3216"/>
      <c r="T16" s="3220"/>
      <c r="U16" s="3215">
        <v>800000</v>
      </c>
      <c r="V16" s="3215"/>
      <c r="W16" s="3215"/>
      <c r="X16" s="3215"/>
      <c r="Y16" s="3215"/>
      <c r="Z16" s="3215"/>
      <c r="AA16" s="3216" t="s">
        <v>541</v>
      </c>
      <c r="AB16" s="3216"/>
      <c r="AC16" s="3216"/>
      <c r="AD16" s="3220"/>
      <c r="AE16" s="3215">
        <v>100000</v>
      </c>
      <c r="AF16" s="3215"/>
      <c r="AG16" s="3215"/>
      <c r="AH16" s="3215"/>
      <c r="AI16" s="3215"/>
      <c r="AJ16" s="3215"/>
      <c r="AK16" s="3216" t="s">
        <v>541</v>
      </c>
      <c r="AL16" s="3216"/>
      <c r="AM16" s="3216"/>
      <c r="AN16" s="3220"/>
      <c r="AO16" s="3215">
        <v>200000</v>
      </c>
      <c r="AP16" s="3215"/>
      <c r="AQ16" s="3215"/>
      <c r="AR16" s="3215"/>
      <c r="AS16" s="3215"/>
      <c r="AT16" s="3215"/>
      <c r="AU16" s="3216" t="s">
        <v>541</v>
      </c>
      <c r="AV16" s="3216"/>
      <c r="AW16" s="3216"/>
      <c r="AX16" s="3216"/>
      <c r="AY16" s="3217"/>
    </row>
    <row r="17" spans="2:51" s="280" customFormat="1" ht="17.100000000000001" customHeight="1">
      <c r="B17" s="281" t="s">
        <v>1369</v>
      </c>
      <c r="C17" s="389"/>
      <c r="D17" s="389"/>
      <c r="E17" s="389"/>
      <c r="F17" s="389"/>
      <c r="G17" s="389"/>
      <c r="H17" s="389"/>
      <c r="I17" s="389"/>
      <c r="J17" s="389"/>
      <c r="K17" s="389"/>
      <c r="L17" s="389"/>
      <c r="M17" s="389"/>
      <c r="N17" s="389"/>
      <c r="O17" s="389"/>
      <c r="P17" s="389"/>
      <c r="Q17" s="389"/>
      <c r="R17" s="389"/>
      <c r="S17" s="389"/>
      <c r="T17" s="389"/>
      <c r="U17" s="388"/>
      <c r="V17" s="388"/>
      <c r="W17" s="388"/>
      <c r="X17" s="388"/>
      <c r="Y17" s="388"/>
      <c r="Z17" s="388"/>
      <c r="AA17" s="413"/>
      <c r="AB17" s="413"/>
      <c r="AC17" s="413"/>
      <c r="AD17" s="413"/>
      <c r="AE17" s="388"/>
      <c r="AF17" s="388"/>
      <c r="AG17" s="388"/>
      <c r="AH17" s="388"/>
      <c r="AI17" s="388"/>
      <c r="AJ17" s="388"/>
      <c r="AK17" s="413"/>
      <c r="AL17" s="413"/>
      <c r="AM17" s="413"/>
      <c r="AN17" s="413"/>
      <c r="AO17" s="388"/>
      <c r="AP17" s="388"/>
      <c r="AQ17" s="388"/>
      <c r="AR17" s="388"/>
      <c r="AS17" s="388"/>
      <c r="AT17" s="388"/>
      <c r="AU17" s="413"/>
      <c r="AV17" s="413"/>
      <c r="AW17" s="413"/>
      <c r="AX17" s="413"/>
      <c r="AY17" s="413"/>
    </row>
    <row r="18" spans="2:51" s="280" customFormat="1" ht="17.100000000000001" customHeight="1">
      <c r="B18" s="281" t="s">
        <v>1246</v>
      </c>
      <c r="C18" s="389"/>
      <c r="D18" s="389"/>
      <c r="E18" s="389"/>
      <c r="F18" s="389"/>
      <c r="G18" s="389"/>
      <c r="H18" s="389"/>
      <c r="I18" s="389"/>
      <c r="J18" s="389"/>
      <c r="K18" s="389"/>
      <c r="L18" s="389"/>
      <c r="M18" s="389"/>
      <c r="N18" s="389"/>
      <c r="O18" s="389"/>
      <c r="P18" s="389"/>
      <c r="Q18" s="389"/>
      <c r="R18" s="389"/>
      <c r="S18" s="389"/>
      <c r="T18" s="389"/>
      <c r="U18" s="388"/>
      <c r="V18" s="388"/>
      <c r="W18" s="388"/>
      <c r="X18" s="388"/>
      <c r="Y18" s="388"/>
      <c r="Z18" s="388"/>
      <c r="AA18" s="413"/>
      <c r="AB18" s="413"/>
      <c r="AC18" s="413"/>
      <c r="AD18" s="413"/>
      <c r="AE18" s="388"/>
      <c r="AF18" s="388"/>
      <c r="AG18" s="388"/>
      <c r="AH18" s="388"/>
      <c r="AI18" s="388"/>
      <c r="AJ18" s="388"/>
      <c r="AK18" s="413"/>
      <c r="AL18" s="413"/>
      <c r="AM18" s="413"/>
      <c r="AN18" s="413"/>
      <c r="AO18" s="388"/>
      <c r="AP18" s="388"/>
      <c r="AQ18" s="388"/>
      <c r="AR18" s="388"/>
      <c r="AS18" s="388"/>
      <c r="AT18" s="388"/>
      <c r="AU18" s="413"/>
      <c r="AV18" s="413"/>
      <c r="AW18" s="413"/>
      <c r="AX18" s="413"/>
      <c r="AY18" s="413"/>
    </row>
    <row r="19" spans="2:51" s="280" customFormat="1" ht="17.100000000000001" customHeight="1">
      <c r="B19" s="3242" t="s">
        <v>1370</v>
      </c>
      <c r="C19" s="3242"/>
      <c r="D19" s="3242"/>
      <c r="E19" s="3242"/>
      <c r="F19" s="3242"/>
      <c r="G19" s="3242"/>
      <c r="H19" s="3242"/>
      <c r="I19" s="3242"/>
      <c r="J19" s="3242"/>
      <c r="K19" s="3242"/>
      <c r="L19" s="3242"/>
      <c r="M19" s="3242"/>
      <c r="N19" s="3242"/>
      <c r="O19" s="3242"/>
      <c r="P19" s="3242"/>
      <c r="Q19" s="3242"/>
      <c r="R19" s="3242"/>
      <c r="S19" s="3242"/>
      <c r="T19" s="3242"/>
      <c r="U19" s="3242"/>
      <c r="V19" s="3242"/>
      <c r="W19" s="3242"/>
      <c r="X19" s="3242"/>
      <c r="Y19" s="3242"/>
      <c r="Z19" s="3242"/>
      <c r="AA19" s="3242"/>
      <c r="AB19" s="3242"/>
      <c r="AC19" s="3242"/>
      <c r="AD19" s="3242"/>
      <c r="AE19" s="3242"/>
      <c r="AF19" s="3242"/>
      <c r="AG19" s="3242"/>
      <c r="AH19" s="3242"/>
      <c r="AI19" s="3242"/>
      <c r="AJ19" s="3242"/>
      <c r="AK19" s="3242"/>
      <c r="AL19" s="3242"/>
      <c r="AM19" s="3242"/>
      <c r="AN19" s="3242"/>
      <c r="AO19" s="3242"/>
      <c r="AP19" s="3242"/>
      <c r="AQ19" s="3242"/>
      <c r="AR19" s="3242"/>
      <c r="AS19" s="3242"/>
      <c r="AT19" s="3242"/>
      <c r="AU19" s="3242"/>
      <c r="AV19" s="3242"/>
      <c r="AW19" s="3242"/>
      <c r="AX19" s="3242"/>
      <c r="AY19" s="3242"/>
    </row>
    <row r="20" spans="2:51" s="280" customFormat="1" ht="17.100000000000001" customHeight="1">
      <c r="B20" s="3242"/>
      <c r="C20" s="3242"/>
      <c r="D20" s="3242"/>
      <c r="E20" s="3242"/>
      <c r="F20" s="3242"/>
      <c r="G20" s="3242"/>
      <c r="H20" s="3242"/>
      <c r="I20" s="3242"/>
      <c r="J20" s="3242"/>
      <c r="K20" s="3242"/>
      <c r="L20" s="3242"/>
      <c r="M20" s="3242"/>
      <c r="N20" s="3242"/>
      <c r="O20" s="3242"/>
      <c r="P20" s="3242"/>
      <c r="Q20" s="3242"/>
      <c r="R20" s="3242"/>
      <c r="S20" s="3242"/>
      <c r="T20" s="3242"/>
      <c r="U20" s="3242"/>
      <c r="V20" s="3242"/>
      <c r="W20" s="3242"/>
      <c r="X20" s="3242"/>
      <c r="Y20" s="3242"/>
      <c r="Z20" s="3242"/>
      <c r="AA20" s="3242"/>
      <c r="AB20" s="3242"/>
      <c r="AC20" s="3242"/>
      <c r="AD20" s="3242"/>
      <c r="AE20" s="3242"/>
      <c r="AF20" s="3242"/>
      <c r="AG20" s="3242"/>
      <c r="AH20" s="3242"/>
      <c r="AI20" s="3242"/>
      <c r="AJ20" s="3242"/>
      <c r="AK20" s="3242"/>
      <c r="AL20" s="3242"/>
      <c r="AM20" s="3242"/>
      <c r="AN20" s="3242"/>
      <c r="AO20" s="3242"/>
      <c r="AP20" s="3242"/>
      <c r="AQ20" s="3242"/>
      <c r="AR20" s="3242"/>
      <c r="AS20" s="3242"/>
      <c r="AT20" s="3242"/>
      <c r="AU20" s="3242"/>
      <c r="AV20" s="3242"/>
      <c r="AW20" s="3242"/>
      <c r="AX20" s="3242"/>
      <c r="AY20" s="3242"/>
    </row>
    <row r="21" spans="2:51" s="280" customFormat="1" ht="17.100000000000001" customHeight="1">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2"/>
      <c r="AY21" s="462"/>
    </row>
    <row r="22" spans="2:51" s="12" customFormat="1" ht="17.100000000000001" customHeight="1">
      <c r="B22" s="3226" t="s">
        <v>556</v>
      </c>
      <c r="C22" s="3226"/>
      <c r="D22" s="3226"/>
      <c r="E22" s="3226"/>
      <c r="F22" s="3226"/>
      <c r="G22" s="3226"/>
      <c r="H22" s="3226"/>
      <c r="I22" s="3226"/>
      <c r="J22" s="3226"/>
      <c r="K22" s="66"/>
      <c r="L22" s="66"/>
      <c r="AJ22" s="89"/>
      <c r="AK22" s="89"/>
      <c r="AL22" s="89"/>
      <c r="AQ22" s="89"/>
      <c r="AR22" s="89"/>
      <c r="AS22" s="89"/>
      <c r="AT22" s="3223" t="s">
        <v>28</v>
      </c>
      <c r="AU22" s="3223"/>
      <c r="AV22" s="3223"/>
      <c r="AW22" s="3223"/>
      <c r="AX22" s="3223"/>
      <c r="AY22" s="3223"/>
    </row>
    <row r="23" spans="2:51" s="12" customFormat="1" ht="17.100000000000001" customHeight="1">
      <c r="B23" s="3291" t="s">
        <v>544</v>
      </c>
      <c r="C23" s="3292"/>
      <c r="D23" s="3292"/>
      <c r="E23" s="3292"/>
      <c r="F23" s="3292"/>
      <c r="G23" s="3292"/>
      <c r="H23" s="3292"/>
      <c r="I23" s="3222" t="s">
        <v>34</v>
      </c>
      <c r="J23" s="3222"/>
      <c r="K23" s="3222"/>
      <c r="L23" s="3222"/>
      <c r="M23" s="3222"/>
      <c r="N23" s="3222"/>
      <c r="O23" s="3222"/>
      <c r="P23" s="3222"/>
      <c r="Q23" s="3222"/>
      <c r="R23" s="3222"/>
      <c r="S23" s="3222" t="s">
        <v>35</v>
      </c>
      <c r="T23" s="3222"/>
      <c r="U23" s="3222"/>
      <c r="V23" s="3222"/>
      <c r="W23" s="3222"/>
      <c r="X23" s="3222"/>
      <c r="Y23" s="3222"/>
      <c r="Z23" s="3222"/>
      <c r="AA23" s="3222" t="s">
        <v>36</v>
      </c>
      <c r="AB23" s="3222"/>
      <c r="AC23" s="3222"/>
      <c r="AD23" s="3222"/>
      <c r="AE23" s="3222"/>
      <c r="AF23" s="3222"/>
      <c r="AG23" s="3222"/>
      <c r="AH23" s="3222"/>
      <c r="AI23" s="3222"/>
      <c r="AJ23" s="3222"/>
      <c r="AK23" s="3222"/>
      <c r="AL23" s="3222"/>
      <c r="AM23" s="3222"/>
      <c r="AN23" s="3222"/>
      <c r="AO23" s="3222"/>
      <c r="AP23" s="3222"/>
      <c r="AQ23" s="3222"/>
      <c r="AR23" s="3222"/>
      <c r="AS23" s="3222"/>
      <c r="AT23" s="3222"/>
      <c r="AU23" s="3222"/>
      <c r="AV23" s="3222"/>
      <c r="AW23" s="3222"/>
      <c r="AX23" s="3222"/>
      <c r="AY23" s="3258"/>
    </row>
    <row r="24" spans="2:51" s="12" customFormat="1" ht="17.100000000000001" customHeight="1">
      <c r="B24" s="3271" t="s">
        <v>545</v>
      </c>
      <c r="C24" s="3272"/>
      <c r="D24" s="3272"/>
      <c r="E24" s="3272"/>
      <c r="F24" s="3272"/>
      <c r="G24" s="3272"/>
      <c r="H24" s="3273"/>
      <c r="I24" s="3262" t="s">
        <v>1362</v>
      </c>
      <c r="J24" s="3263"/>
      <c r="K24" s="3263"/>
      <c r="L24" s="3263"/>
      <c r="M24" s="3263"/>
      <c r="N24" s="3263"/>
      <c r="O24" s="3263"/>
      <c r="P24" s="3263"/>
      <c r="Q24" s="3263"/>
      <c r="R24" s="3264"/>
      <c r="S24" s="3262" t="s">
        <v>1363</v>
      </c>
      <c r="T24" s="3263"/>
      <c r="U24" s="3263"/>
      <c r="V24" s="3263"/>
      <c r="W24" s="3263"/>
      <c r="X24" s="3263"/>
      <c r="Y24" s="3263"/>
      <c r="Z24" s="3264"/>
      <c r="AA24" s="37" t="s">
        <v>76</v>
      </c>
      <c r="AB24" s="3244" t="s">
        <v>42</v>
      </c>
      <c r="AC24" s="3245"/>
      <c r="AD24" s="3245"/>
      <c r="AE24" s="3245"/>
      <c r="AF24" s="3245"/>
      <c r="AG24" s="3245"/>
      <c r="AH24" s="3245"/>
      <c r="AI24" s="3245"/>
      <c r="AJ24" s="3245"/>
      <c r="AK24" s="3245"/>
      <c r="AL24" s="3245"/>
      <c r="AM24" s="3245"/>
      <c r="AN24" s="3245"/>
      <c r="AO24" s="3245"/>
      <c r="AP24" s="3245"/>
      <c r="AQ24" s="3245"/>
      <c r="AR24" s="3245"/>
      <c r="AS24" s="3245"/>
      <c r="AT24" s="3245"/>
      <c r="AU24" s="3245"/>
      <c r="AV24" s="3245"/>
      <c r="AW24" s="3245"/>
      <c r="AX24" s="3245"/>
      <c r="AY24" s="3246"/>
    </row>
    <row r="25" spans="2:51" s="12" customFormat="1" ht="17.100000000000001" customHeight="1">
      <c r="B25" s="3274"/>
      <c r="C25" s="3275"/>
      <c r="D25" s="3275"/>
      <c r="E25" s="3275"/>
      <c r="F25" s="3275"/>
      <c r="G25" s="3275"/>
      <c r="H25" s="3276"/>
      <c r="I25" s="3265"/>
      <c r="J25" s="3266"/>
      <c r="K25" s="3266"/>
      <c r="L25" s="3266"/>
      <c r="M25" s="3266"/>
      <c r="N25" s="3266"/>
      <c r="O25" s="3266"/>
      <c r="P25" s="3266"/>
      <c r="Q25" s="3266"/>
      <c r="R25" s="3267"/>
      <c r="S25" s="3265"/>
      <c r="T25" s="3266"/>
      <c r="U25" s="3266"/>
      <c r="V25" s="3266"/>
      <c r="W25" s="3266"/>
      <c r="X25" s="3266"/>
      <c r="Y25" s="3266"/>
      <c r="Z25" s="3267"/>
      <c r="AA25" s="38" t="s">
        <v>76</v>
      </c>
      <c r="AB25" s="3228" t="s">
        <v>542</v>
      </c>
      <c r="AC25" s="3228"/>
      <c r="AD25" s="3228"/>
      <c r="AE25" s="3228"/>
      <c r="AF25" s="3228"/>
      <c r="AG25" s="3228"/>
      <c r="AH25" s="3228"/>
      <c r="AI25" s="3228"/>
      <c r="AJ25" s="3228"/>
      <c r="AK25" s="3228"/>
      <c r="AL25" s="3228"/>
      <c r="AM25" s="3228"/>
      <c r="AN25" s="3228"/>
      <c r="AO25" s="3228"/>
      <c r="AP25" s="3228"/>
      <c r="AQ25" s="3228"/>
      <c r="AR25" s="3228"/>
      <c r="AS25" s="3228"/>
      <c r="AT25" s="3228"/>
      <c r="AU25" s="3228"/>
      <c r="AV25" s="3228"/>
      <c r="AW25" s="3228"/>
      <c r="AX25" s="3228"/>
      <c r="AY25" s="3229"/>
    </row>
    <row r="26" spans="2:51" s="12" customFormat="1" ht="17.100000000000001" customHeight="1">
      <c r="B26" s="3274"/>
      <c r="C26" s="3275"/>
      <c r="D26" s="3275"/>
      <c r="E26" s="3275"/>
      <c r="F26" s="3275"/>
      <c r="G26" s="3275"/>
      <c r="H26" s="3276"/>
      <c r="I26" s="3265"/>
      <c r="J26" s="3266"/>
      <c r="K26" s="3266"/>
      <c r="L26" s="3266"/>
      <c r="M26" s="3266"/>
      <c r="N26" s="3266"/>
      <c r="O26" s="3266"/>
      <c r="P26" s="3266"/>
      <c r="Q26" s="3266"/>
      <c r="R26" s="3267"/>
      <c r="S26" s="3265"/>
      <c r="T26" s="3266"/>
      <c r="U26" s="3266"/>
      <c r="V26" s="3266"/>
      <c r="W26" s="3266"/>
      <c r="X26" s="3266"/>
      <c r="Y26" s="3266"/>
      <c r="Z26" s="3267"/>
      <c r="AA26" s="38"/>
      <c r="AB26" s="3228"/>
      <c r="AC26" s="3228"/>
      <c r="AD26" s="3228"/>
      <c r="AE26" s="3228"/>
      <c r="AF26" s="3228"/>
      <c r="AG26" s="3228"/>
      <c r="AH26" s="3228"/>
      <c r="AI26" s="3228"/>
      <c r="AJ26" s="3228"/>
      <c r="AK26" s="3228"/>
      <c r="AL26" s="3228"/>
      <c r="AM26" s="3228"/>
      <c r="AN26" s="3228"/>
      <c r="AO26" s="3228"/>
      <c r="AP26" s="3228"/>
      <c r="AQ26" s="3228"/>
      <c r="AR26" s="3228"/>
      <c r="AS26" s="3228"/>
      <c r="AT26" s="3228"/>
      <c r="AU26" s="3228"/>
      <c r="AV26" s="3228"/>
      <c r="AW26" s="3228"/>
      <c r="AX26" s="3228"/>
      <c r="AY26" s="3229"/>
    </row>
    <row r="27" spans="2:51" s="12" customFormat="1" ht="17.100000000000001" customHeight="1">
      <c r="B27" s="3274"/>
      <c r="C27" s="3275"/>
      <c r="D27" s="3275"/>
      <c r="E27" s="3275"/>
      <c r="F27" s="3275"/>
      <c r="G27" s="3275"/>
      <c r="H27" s="3276"/>
      <c r="I27" s="3265"/>
      <c r="J27" s="3266"/>
      <c r="K27" s="3266"/>
      <c r="L27" s="3266"/>
      <c r="M27" s="3266"/>
      <c r="N27" s="3266"/>
      <c r="O27" s="3266"/>
      <c r="P27" s="3266"/>
      <c r="Q27" s="3266"/>
      <c r="R27" s="3267"/>
      <c r="S27" s="3265"/>
      <c r="T27" s="3266"/>
      <c r="U27" s="3266"/>
      <c r="V27" s="3266"/>
      <c r="W27" s="3266"/>
      <c r="X27" s="3266"/>
      <c r="Y27" s="3266"/>
      <c r="Z27" s="3267"/>
      <c r="AA27" s="38" t="s">
        <v>1</v>
      </c>
      <c r="AB27" s="3228" t="s">
        <v>117</v>
      </c>
      <c r="AC27" s="3228"/>
      <c r="AD27" s="3228"/>
      <c r="AE27" s="3228"/>
      <c r="AF27" s="3228"/>
      <c r="AG27" s="3228"/>
      <c r="AH27" s="3228"/>
      <c r="AI27" s="3228"/>
      <c r="AJ27" s="3228"/>
      <c r="AK27" s="3228"/>
      <c r="AL27" s="3228"/>
      <c r="AM27" s="3228"/>
      <c r="AN27" s="3228"/>
      <c r="AO27" s="3228"/>
      <c r="AP27" s="3228"/>
      <c r="AQ27" s="3228"/>
      <c r="AR27" s="3228"/>
      <c r="AS27" s="3228"/>
      <c r="AT27" s="3228"/>
      <c r="AU27" s="3228"/>
      <c r="AV27" s="3228"/>
      <c r="AW27" s="3228"/>
      <c r="AX27" s="3228"/>
      <c r="AY27" s="3229"/>
    </row>
    <row r="28" spans="2:51" s="12" customFormat="1" ht="17.100000000000001" customHeight="1">
      <c r="B28" s="3274"/>
      <c r="C28" s="3275"/>
      <c r="D28" s="3275"/>
      <c r="E28" s="3275"/>
      <c r="F28" s="3275"/>
      <c r="G28" s="3275"/>
      <c r="H28" s="3276"/>
      <c r="I28" s="3265"/>
      <c r="J28" s="3266"/>
      <c r="K28" s="3266"/>
      <c r="L28" s="3266"/>
      <c r="M28" s="3266"/>
      <c r="N28" s="3266"/>
      <c r="O28" s="3266"/>
      <c r="P28" s="3266"/>
      <c r="Q28" s="3266"/>
      <c r="R28" s="3267"/>
      <c r="S28" s="3265"/>
      <c r="T28" s="3266"/>
      <c r="U28" s="3266"/>
      <c r="V28" s="3266"/>
      <c r="W28" s="3266"/>
      <c r="X28" s="3266"/>
      <c r="Y28" s="3266"/>
      <c r="Z28" s="3267"/>
      <c r="AA28" s="38"/>
      <c r="AB28" s="3228"/>
      <c r="AC28" s="3228"/>
      <c r="AD28" s="3228"/>
      <c r="AE28" s="3228"/>
      <c r="AF28" s="3228"/>
      <c r="AG28" s="3228"/>
      <c r="AH28" s="3228"/>
      <c r="AI28" s="3228"/>
      <c r="AJ28" s="3228"/>
      <c r="AK28" s="3228"/>
      <c r="AL28" s="3228"/>
      <c r="AM28" s="3228"/>
      <c r="AN28" s="3228"/>
      <c r="AO28" s="3228"/>
      <c r="AP28" s="3228"/>
      <c r="AQ28" s="3228"/>
      <c r="AR28" s="3228"/>
      <c r="AS28" s="3228"/>
      <c r="AT28" s="3228"/>
      <c r="AU28" s="3228"/>
      <c r="AV28" s="3228"/>
      <c r="AW28" s="3228"/>
      <c r="AX28" s="3228"/>
      <c r="AY28" s="3229"/>
    </row>
    <row r="29" spans="2:51" s="12" customFormat="1" ht="17.100000000000001" customHeight="1">
      <c r="B29" s="3274"/>
      <c r="C29" s="3275"/>
      <c r="D29" s="3275"/>
      <c r="E29" s="3275"/>
      <c r="F29" s="3275"/>
      <c r="G29" s="3275"/>
      <c r="H29" s="3276"/>
      <c r="I29" s="3265"/>
      <c r="J29" s="3266"/>
      <c r="K29" s="3266"/>
      <c r="L29" s="3266"/>
      <c r="M29" s="3266"/>
      <c r="N29" s="3266"/>
      <c r="O29" s="3266"/>
      <c r="P29" s="3266"/>
      <c r="Q29" s="3266"/>
      <c r="R29" s="3267"/>
      <c r="S29" s="3265"/>
      <c r="T29" s="3266"/>
      <c r="U29" s="3266"/>
      <c r="V29" s="3266"/>
      <c r="W29" s="3266"/>
      <c r="X29" s="3266"/>
      <c r="Y29" s="3266"/>
      <c r="Z29" s="3267"/>
      <c r="AA29" s="38" t="s">
        <v>1</v>
      </c>
      <c r="AB29" s="3228" t="s">
        <v>543</v>
      </c>
      <c r="AC29" s="3228"/>
      <c r="AD29" s="3228"/>
      <c r="AE29" s="3228"/>
      <c r="AF29" s="3228"/>
      <c r="AG29" s="3228"/>
      <c r="AH29" s="3228"/>
      <c r="AI29" s="3228"/>
      <c r="AJ29" s="3228"/>
      <c r="AK29" s="3228"/>
      <c r="AL29" s="3228"/>
      <c r="AM29" s="3228"/>
      <c r="AN29" s="3228"/>
      <c r="AO29" s="3228"/>
      <c r="AP29" s="3228"/>
      <c r="AQ29" s="3228"/>
      <c r="AR29" s="3228"/>
      <c r="AS29" s="3228"/>
      <c r="AT29" s="3228"/>
      <c r="AU29" s="3228"/>
      <c r="AV29" s="3228"/>
      <c r="AW29" s="3228"/>
      <c r="AX29" s="3228"/>
      <c r="AY29" s="3229"/>
    </row>
    <row r="30" spans="2:51" s="12" customFormat="1" ht="17.100000000000001" customHeight="1">
      <c r="B30" s="3277"/>
      <c r="C30" s="3278"/>
      <c r="D30" s="3278"/>
      <c r="E30" s="3278"/>
      <c r="F30" s="3278"/>
      <c r="G30" s="3278"/>
      <c r="H30" s="3279"/>
      <c r="I30" s="3268"/>
      <c r="J30" s="3269"/>
      <c r="K30" s="3269"/>
      <c r="L30" s="3269"/>
      <c r="M30" s="3269"/>
      <c r="N30" s="3269"/>
      <c r="O30" s="3269"/>
      <c r="P30" s="3269"/>
      <c r="Q30" s="3269"/>
      <c r="R30" s="3270"/>
      <c r="S30" s="3268"/>
      <c r="T30" s="3269"/>
      <c r="U30" s="3269"/>
      <c r="V30" s="3269"/>
      <c r="W30" s="3269"/>
      <c r="X30" s="3269"/>
      <c r="Y30" s="3269"/>
      <c r="Z30" s="3270"/>
      <c r="AA30" s="90"/>
      <c r="AB30" s="3230"/>
      <c r="AC30" s="3230"/>
      <c r="AD30" s="3230"/>
      <c r="AE30" s="3230"/>
      <c r="AF30" s="3230"/>
      <c r="AG30" s="3230"/>
      <c r="AH30" s="3230"/>
      <c r="AI30" s="3230"/>
      <c r="AJ30" s="3230"/>
      <c r="AK30" s="3230"/>
      <c r="AL30" s="3230"/>
      <c r="AM30" s="3230"/>
      <c r="AN30" s="3230"/>
      <c r="AO30" s="3230"/>
      <c r="AP30" s="3230"/>
      <c r="AQ30" s="3230"/>
      <c r="AR30" s="3230"/>
      <c r="AS30" s="3230"/>
      <c r="AT30" s="3230"/>
      <c r="AU30" s="3230"/>
      <c r="AV30" s="3230"/>
      <c r="AW30" s="3230"/>
      <c r="AX30" s="3230"/>
      <c r="AY30" s="3231"/>
    </row>
    <row r="31" spans="2:51" s="12" customFormat="1" ht="17.100000000000001" customHeight="1"/>
    <row r="32" spans="2:51" s="12" customFormat="1" ht="17.100000000000001" customHeight="1">
      <c r="B32" s="3280" t="s">
        <v>557</v>
      </c>
      <c r="C32" s="3280"/>
      <c r="D32" s="3280"/>
      <c r="E32" s="3280"/>
      <c r="F32" s="3280"/>
      <c r="G32" s="3280"/>
      <c r="H32" s="3280"/>
      <c r="I32" s="3280"/>
      <c r="J32" s="3280"/>
      <c r="K32" s="66"/>
      <c r="L32" s="66"/>
      <c r="AQ32" s="25"/>
      <c r="AR32" s="25"/>
      <c r="AS32" s="25"/>
      <c r="AT32" s="3250" t="s">
        <v>28</v>
      </c>
      <c r="AU32" s="3250"/>
      <c r="AV32" s="3250"/>
      <c r="AW32" s="3250"/>
      <c r="AX32" s="3250"/>
      <c r="AY32" s="3250"/>
    </row>
    <row r="33" spans="2:51" s="12" customFormat="1" ht="17.100000000000001" customHeight="1">
      <c r="B33" s="3239" t="s">
        <v>1377</v>
      </c>
      <c r="C33" s="3240"/>
      <c r="D33" s="3240"/>
      <c r="E33" s="3240"/>
      <c r="F33" s="3240"/>
      <c r="G33" s="3240"/>
      <c r="H33" s="3240"/>
      <c r="I33" s="3240"/>
      <c r="J33" s="3240"/>
      <c r="K33" s="3240"/>
      <c r="L33" s="3240"/>
      <c r="M33" s="3240"/>
      <c r="N33" s="3240"/>
      <c r="O33" s="3240"/>
      <c r="P33" s="3240"/>
      <c r="Q33" s="3240"/>
      <c r="R33" s="3257"/>
      <c r="S33" s="3239" t="s">
        <v>1381</v>
      </c>
      <c r="T33" s="3240"/>
      <c r="U33" s="3240"/>
      <c r="V33" s="3240"/>
      <c r="W33" s="3240"/>
      <c r="X33" s="3240"/>
      <c r="Y33" s="3240"/>
      <c r="Z33" s="3240"/>
      <c r="AA33" s="3240"/>
      <c r="AB33" s="3240"/>
      <c r="AC33" s="3257"/>
      <c r="AD33" s="3239" t="s">
        <v>1382</v>
      </c>
      <c r="AE33" s="3240"/>
      <c r="AF33" s="3240"/>
      <c r="AG33" s="3240"/>
      <c r="AH33" s="3240"/>
      <c r="AI33" s="3240"/>
      <c r="AJ33" s="3240"/>
      <c r="AK33" s="3240"/>
      <c r="AL33" s="3240"/>
      <c r="AM33" s="3240"/>
      <c r="AN33" s="3257"/>
      <c r="AO33" s="3239" t="s">
        <v>1383</v>
      </c>
      <c r="AP33" s="3240"/>
      <c r="AQ33" s="3240"/>
      <c r="AR33" s="3240"/>
      <c r="AS33" s="3240"/>
      <c r="AT33" s="3240"/>
      <c r="AU33" s="3240"/>
      <c r="AV33" s="3240"/>
      <c r="AW33" s="3240"/>
      <c r="AX33" s="3240"/>
      <c r="AY33" s="3257"/>
    </row>
    <row r="34" spans="2:51" s="12" customFormat="1" ht="17.100000000000001" customHeight="1">
      <c r="B34" s="3284" t="s">
        <v>1378</v>
      </c>
      <c r="C34" s="3285"/>
      <c r="D34" s="3285"/>
      <c r="E34" s="3285"/>
      <c r="F34" s="3285"/>
      <c r="G34" s="3285"/>
      <c r="H34" s="3285"/>
      <c r="I34" s="3285"/>
      <c r="J34" s="3285"/>
      <c r="K34" s="3285"/>
      <c r="L34" s="3285"/>
      <c r="M34" s="3285"/>
      <c r="N34" s="3285"/>
      <c r="O34" s="3285"/>
      <c r="P34" s="3285"/>
      <c r="Q34" s="3285"/>
      <c r="R34" s="3286"/>
      <c r="S34" s="3251" t="s">
        <v>1384</v>
      </c>
      <c r="T34" s="3252"/>
      <c r="U34" s="3252"/>
      <c r="V34" s="3252"/>
      <c r="W34" s="3252"/>
      <c r="X34" s="3252"/>
      <c r="Y34" s="3252"/>
      <c r="Z34" s="3252"/>
      <c r="AA34" s="3252"/>
      <c r="AB34" s="3252"/>
      <c r="AC34" s="3253"/>
      <c r="AD34" s="3251" t="s">
        <v>1386</v>
      </c>
      <c r="AE34" s="3252"/>
      <c r="AF34" s="3252"/>
      <c r="AG34" s="3252"/>
      <c r="AH34" s="3252"/>
      <c r="AI34" s="3252"/>
      <c r="AJ34" s="3252"/>
      <c r="AK34" s="3252"/>
      <c r="AL34" s="3252"/>
      <c r="AM34" s="3252"/>
      <c r="AN34" s="3253"/>
      <c r="AO34" s="3251" t="s">
        <v>1388</v>
      </c>
      <c r="AP34" s="3252"/>
      <c r="AQ34" s="3252"/>
      <c r="AR34" s="3252"/>
      <c r="AS34" s="3252"/>
      <c r="AT34" s="3252"/>
      <c r="AU34" s="3252"/>
      <c r="AV34" s="3252"/>
      <c r="AW34" s="3252"/>
      <c r="AX34" s="3252"/>
      <c r="AY34" s="3253"/>
    </row>
    <row r="35" spans="2:51" s="12" customFormat="1" ht="17.100000000000001" customHeight="1">
      <c r="B35" s="3284" t="s">
        <v>1379</v>
      </c>
      <c r="C35" s="3285"/>
      <c r="D35" s="3285"/>
      <c r="E35" s="3285"/>
      <c r="F35" s="3285"/>
      <c r="G35" s="3285"/>
      <c r="H35" s="3285"/>
      <c r="I35" s="3285"/>
      <c r="J35" s="3285"/>
      <c r="K35" s="3285"/>
      <c r="L35" s="3285"/>
      <c r="M35" s="3285"/>
      <c r="N35" s="3285"/>
      <c r="O35" s="3285"/>
      <c r="P35" s="3285"/>
      <c r="Q35" s="3285"/>
      <c r="R35" s="3286"/>
      <c r="S35" s="3251" t="s">
        <v>1385</v>
      </c>
      <c r="T35" s="3252"/>
      <c r="U35" s="3252"/>
      <c r="V35" s="3252"/>
      <c r="W35" s="3252"/>
      <c r="X35" s="3252"/>
      <c r="Y35" s="3252"/>
      <c r="Z35" s="3252"/>
      <c r="AA35" s="3252"/>
      <c r="AB35" s="3252"/>
      <c r="AC35" s="3253"/>
      <c r="AD35" s="3251" t="s">
        <v>1387</v>
      </c>
      <c r="AE35" s="3252"/>
      <c r="AF35" s="3252"/>
      <c r="AG35" s="3252"/>
      <c r="AH35" s="3252"/>
      <c r="AI35" s="3252"/>
      <c r="AJ35" s="3252"/>
      <c r="AK35" s="3252"/>
      <c r="AL35" s="3252"/>
      <c r="AM35" s="3252"/>
      <c r="AN35" s="3253"/>
      <c r="AO35" s="3251" t="s">
        <v>1389</v>
      </c>
      <c r="AP35" s="3252"/>
      <c r="AQ35" s="3252"/>
      <c r="AR35" s="3252"/>
      <c r="AS35" s="3252"/>
      <c r="AT35" s="3252"/>
      <c r="AU35" s="3252"/>
      <c r="AV35" s="3252"/>
      <c r="AW35" s="3252"/>
      <c r="AX35" s="3252"/>
      <c r="AY35" s="3253"/>
    </row>
    <row r="36" spans="2:51" s="12" customFormat="1" ht="17.100000000000001" customHeight="1">
      <c r="B36" s="3281" t="s">
        <v>1380</v>
      </c>
      <c r="C36" s="3282"/>
      <c r="D36" s="3282"/>
      <c r="E36" s="3282"/>
      <c r="F36" s="3282"/>
      <c r="G36" s="3282"/>
      <c r="H36" s="3282"/>
      <c r="I36" s="3282"/>
      <c r="J36" s="3282"/>
      <c r="K36" s="3282"/>
      <c r="L36" s="3282"/>
      <c r="M36" s="3282"/>
      <c r="N36" s="3282"/>
      <c r="O36" s="3282"/>
      <c r="P36" s="3282"/>
      <c r="Q36" s="3282"/>
      <c r="R36" s="3283"/>
      <c r="S36" s="3254" t="s">
        <v>1384</v>
      </c>
      <c r="T36" s="3255"/>
      <c r="U36" s="3255"/>
      <c r="V36" s="3255"/>
      <c r="W36" s="3255"/>
      <c r="X36" s="3255"/>
      <c r="Y36" s="3255"/>
      <c r="Z36" s="3255"/>
      <c r="AA36" s="3255"/>
      <c r="AB36" s="3255"/>
      <c r="AC36" s="3256"/>
      <c r="AD36" s="3254" t="s">
        <v>1387</v>
      </c>
      <c r="AE36" s="3255"/>
      <c r="AF36" s="3255"/>
      <c r="AG36" s="3255"/>
      <c r="AH36" s="3255"/>
      <c r="AI36" s="3255"/>
      <c r="AJ36" s="3255"/>
      <c r="AK36" s="3255"/>
      <c r="AL36" s="3255"/>
      <c r="AM36" s="3255"/>
      <c r="AN36" s="3256"/>
      <c r="AO36" s="3254" t="s">
        <v>1389</v>
      </c>
      <c r="AP36" s="3255"/>
      <c r="AQ36" s="3255"/>
      <c r="AR36" s="3255"/>
      <c r="AS36" s="3255"/>
      <c r="AT36" s="3255"/>
      <c r="AU36" s="3255"/>
      <c r="AV36" s="3255"/>
      <c r="AW36" s="3255"/>
      <c r="AX36" s="3255"/>
      <c r="AY36" s="3256"/>
    </row>
    <row r="37" spans="2:51" s="12" customFormat="1" ht="17.100000000000001" customHeight="1"/>
    <row r="38" spans="2:51" s="12" customFormat="1" ht="17.100000000000001" customHeight="1">
      <c r="B38" s="3226" t="s">
        <v>558</v>
      </c>
      <c r="C38" s="3226"/>
      <c r="D38" s="3226"/>
      <c r="E38" s="3226"/>
      <c r="F38" s="3226"/>
      <c r="G38" s="3226"/>
      <c r="H38" s="3226"/>
      <c r="I38" s="3226"/>
      <c r="J38" s="3226"/>
      <c r="K38" s="66"/>
      <c r="L38" s="66"/>
      <c r="AQ38" s="88"/>
      <c r="AR38" s="88"/>
      <c r="AS38" s="88"/>
      <c r="AT38" s="3223" t="s">
        <v>28</v>
      </c>
      <c r="AU38" s="3223"/>
      <c r="AV38" s="3223"/>
      <c r="AW38" s="3223"/>
      <c r="AX38" s="3223"/>
      <c r="AY38" s="3223"/>
    </row>
    <row r="39" spans="2:51" s="12" customFormat="1" ht="17.100000000000001" customHeight="1">
      <c r="B39" s="3261" t="s">
        <v>37</v>
      </c>
      <c r="C39" s="3248"/>
      <c r="D39" s="3248"/>
      <c r="E39" s="3248"/>
      <c r="F39" s="3248"/>
      <c r="G39" s="3248"/>
      <c r="H39" s="3248"/>
      <c r="I39" s="3248"/>
      <c r="J39" s="3248"/>
      <c r="K39" s="3248"/>
      <c r="L39" s="3248"/>
      <c r="M39" s="3248"/>
      <c r="N39" s="3248"/>
      <c r="O39" s="3248"/>
      <c r="P39" s="3248"/>
      <c r="Q39" s="3248"/>
      <c r="R39" s="3248"/>
      <c r="S39" s="3248"/>
      <c r="T39" s="3248"/>
      <c r="U39" s="3248" t="s">
        <v>118</v>
      </c>
      <c r="V39" s="3248"/>
      <c r="W39" s="3248"/>
      <c r="X39" s="3248"/>
      <c r="Y39" s="3248"/>
      <c r="Z39" s="3248"/>
      <c r="AA39" s="3248"/>
      <c r="AB39" s="3248"/>
      <c r="AC39" s="3248"/>
      <c r="AD39" s="3248"/>
      <c r="AE39" s="3248"/>
      <c r="AF39" s="3248"/>
      <c r="AG39" s="3248"/>
      <c r="AH39" s="3248"/>
      <c r="AI39" s="3248"/>
      <c r="AJ39" s="3248"/>
      <c r="AK39" s="3248"/>
      <c r="AL39" s="3248"/>
      <c r="AM39" s="3248" t="s">
        <v>118</v>
      </c>
      <c r="AN39" s="3248"/>
      <c r="AO39" s="3248"/>
      <c r="AP39" s="3248"/>
      <c r="AQ39" s="3248"/>
      <c r="AR39" s="3248"/>
      <c r="AS39" s="3248"/>
      <c r="AT39" s="3248"/>
      <c r="AU39" s="3248"/>
      <c r="AV39" s="3248"/>
      <c r="AW39" s="3248"/>
      <c r="AX39" s="3248"/>
      <c r="AY39" s="3249"/>
    </row>
    <row r="40" spans="2:51" s="12" customFormat="1" ht="17.100000000000001" customHeight="1">
      <c r="B40" s="3259" t="s">
        <v>38</v>
      </c>
      <c r="C40" s="3260"/>
      <c r="D40" s="3260"/>
      <c r="E40" s="3260"/>
      <c r="F40" s="3260"/>
      <c r="G40" s="3260"/>
      <c r="H40" s="3260"/>
      <c r="I40" s="3260"/>
      <c r="J40" s="3260"/>
      <c r="K40" s="3260"/>
      <c r="L40" s="3260"/>
      <c r="M40" s="3260"/>
      <c r="N40" s="3260"/>
      <c r="O40" s="3260"/>
      <c r="P40" s="3260"/>
      <c r="Q40" s="3260"/>
      <c r="R40" s="3260"/>
      <c r="S40" s="3260"/>
      <c r="T40" s="3260"/>
      <c r="U40" s="3287" t="s">
        <v>1390</v>
      </c>
      <c r="V40" s="3285"/>
      <c r="W40" s="3285"/>
      <c r="X40" s="3285"/>
      <c r="Y40" s="3285"/>
      <c r="Z40" s="3285"/>
      <c r="AA40" s="3285"/>
      <c r="AB40" s="3285"/>
      <c r="AC40" s="3285"/>
      <c r="AD40" s="3285"/>
      <c r="AE40" s="3285"/>
      <c r="AF40" s="3285"/>
      <c r="AG40" s="3285"/>
      <c r="AH40" s="3285"/>
      <c r="AI40" s="3285"/>
      <c r="AJ40" s="3285"/>
      <c r="AK40" s="3285"/>
      <c r="AL40" s="3288"/>
      <c r="AM40" s="3293" t="s">
        <v>119</v>
      </c>
      <c r="AN40" s="3293"/>
      <c r="AO40" s="3293"/>
      <c r="AP40" s="3293"/>
      <c r="AQ40" s="3293"/>
      <c r="AR40" s="3293"/>
      <c r="AS40" s="3293"/>
      <c r="AT40" s="3293"/>
      <c r="AU40" s="3293"/>
      <c r="AV40" s="3293"/>
      <c r="AW40" s="3293"/>
      <c r="AX40" s="3293"/>
      <c r="AY40" s="3294"/>
    </row>
    <row r="41" spans="2:51" s="12" customFormat="1" ht="17.100000000000001" customHeight="1">
      <c r="B41" s="3259" t="s">
        <v>39</v>
      </c>
      <c r="C41" s="3260"/>
      <c r="D41" s="3260"/>
      <c r="E41" s="3260"/>
      <c r="F41" s="3260"/>
      <c r="G41" s="3260"/>
      <c r="H41" s="3260"/>
      <c r="I41" s="3260"/>
      <c r="J41" s="3260"/>
      <c r="K41" s="3260"/>
      <c r="L41" s="3260"/>
      <c r="M41" s="3260"/>
      <c r="N41" s="3260"/>
      <c r="O41" s="3260"/>
      <c r="P41" s="3260"/>
      <c r="Q41" s="3260"/>
      <c r="R41" s="3260"/>
      <c r="S41" s="3260"/>
      <c r="T41" s="3260"/>
      <c r="U41" s="3287" t="s">
        <v>1391</v>
      </c>
      <c r="V41" s="3285"/>
      <c r="W41" s="3285"/>
      <c r="X41" s="3285"/>
      <c r="Y41" s="3285"/>
      <c r="Z41" s="3285"/>
      <c r="AA41" s="3285"/>
      <c r="AB41" s="3285"/>
      <c r="AC41" s="3285"/>
      <c r="AD41" s="3285"/>
      <c r="AE41" s="3285"/>
      <c r="AF41" s="3285"/>
      <c r="AG41" s="3285"/>
      <c r="AH41" s="3285"/>
      <c r="AI41" s="3285"/>
      <c r="AJ41" s="3285"/>
      <c r="AK41" s="3285"/>
      <c r="AL41" s="3288"/>
      <c r="AM41" s="3293"/>
      <c r="AN41" s="3293"/>
      <c r="AO41" s="3293"/>
      <c r="AP41" s="3293"/>
      <c r="AQ41" s="3293"/>
      <c r="AR41" s="3293"/>
      <c r="AS41" s="3293"/>
      <c r="AT41" s="3293"/>
      <c r="AU41" s="3293"/>
      <c r="AV41" s="3293"/>
      <c r="AW41" s="3293"/>
      <c r="AX41" s="3293"/>
      <c r="AY41" s="3294"/>
    </row>
    <row r="42" spans="2:51" s="12" customFormat="1" ht="17.100000000000001" customHeight="1">
      <c r="B42" s="3259" t="s">
        <v>40</v>
      </c>
      <c r="C42" s="3260"/>
      <c r="D42" s="3260"/>
      <c r="E42" s="3260"/>
      <c r="F42" s="3260"/>
      <c r="G42" s="3260"/>
      <c r="H42" s="3260"/>
      <c r="I42" s="3260"/>
      <c r="J42" s="3260"/>
      <c r="K42" s="3260"/>
      <c r="L42" s="3260"/>
      <c r="M42" s="3260"/>
      <c r="N42" s="3260"/>
      <c r="O42" s="3260"/>
      <c r="P42" s="3260"/>
      <c r="Q42" s="3260"/>
      <c r="R42" s="3260"/>
      <c r="S42" s="3260"/>
      <c r="T42" s="3260"/>
      <c r="U42" s="3287" t="s">
        <v>1392</v>
      </c>
      <c r="V42" s="3285"/>
      <c r="W42" s="3285"/>
      <c r="X42" s="3285"/>
      <c r="Y42" s="3285"/>
      <c r="Z42" s="3285"/>
      <c r="AA42" s="3285"/>
      <c r="AB42" s="3285"/>
      <c r="AC42" s="3285"/>
      <c r="AD42" s="3285"/>
      <c r="AE42" s="3285"/>
      <c r="AF42" s="3285"/>
      <c r="AG42" s="3285"/>
      <c r="AH42" s="3285"/>
      <c r="AI42" s="3285"/>
      <c r="AJ42" s="3285"/>
      <c r="AK42" s="3285"/>
      <c r="AL42" s="3288"/>
      <c r="AM42" s="3293"/>
      <c r="AN42" s="3293"/>
      <c r="AO42" s="3293"/>
      <c r="AP42" s="3293"/>
      <c r="AQ42" s="3293"/>
      <c r="AR42" s="3293"/>
      <c r="AS42" s="3293"/>
      <c r="AT42" s="3293"/>
      <c r="AU42" s="3293"/>
      <c r="AV42" s="3293"/>
      <c r="AW42" s="3293"/>
      <c r="AX42" s="3293"/>
      <c r="AY42" s="3294"/>
    </row>
    <row r="43" spans="2:51" s="12" customFormat="1" ht="17.100000000000001" customHeight="1">
      <c r="B43" s="3259" t="s">
        <v>33</v>
      </c>
      <c r="C43" s="3260"/>
      <c r="D43" s="3260"/>
      <c r="E43" s="3260"/>
      <c r="F43" s="3260"/>
      <c r="G43" s="3260"/>
      <c r="H43" s="3260"/>
      <c r="I43" s="3260"/>
      <c r="J43" s="3260"/>
      <c r="K43" s="3260"/>
      <c r="L43" s="3260"/>
      <c r="M43" s="3260"/>
      <c r="N43" s="3260"/>
      <c r="O43" s="3260"/>
      <c r="P43" s="3260"/>
      <c r="Q43" s="3260"/>
      <c r="R43" s="3260"/>
      <c r="S43" s="3260"/>
      <c r="T43" s="3260"/>
      <c r="U43" s="3287" t="s">
        <v>1393</v>
      </c>
      <c r="V43" s="3285"/>
      <c r="W43" s="3285"/>
      <c r="X43" s="3285"/>
      <c r="Y43" s="3285"/>
      <c r="Z43" s="3285"/>
      <c r="AA43" s="3285"/>
      <c r="AB43" s="3285"/>
      <c r="AC43" s="3285"/>
      <c r="AD43" s="3285"/>
      <c r="AE43" s="3285"/>
      <c r="AF43" s="3285"/>
      <c r="AG43" s="3285"/>
      <c r="AH43" s="3285"/>
      <c r="AI43" s="3285"/>
      <c r="AJ43" s="3285"/>
      <c r="AK43" s="3285"/>
      <c r="AL43" s="3288"/>
      <c r="AM43" s="3293"/>
      <c r="AN43" s="3293"/>
      <c r="AO43" s="3293"/>
      <c r="AP43" s="3293"/>
      <c r="AQ43" s="3293"/>
      <c r="AR43" s="3293"/>
      <c r="AS43" s="3293"/>
      <c r="AT43" s="3293"/>
      <c r="AU43" s="3293"/>
      <c r="AV43" s="3293"/>
      <c r="AW43" s="3293"/>
      <c r="AX43" s="3293"/>
      <c r="AY43" s="3294"/>
    </row>
    <row r="44" spans="2:51" s="12" customFormat="1" ht="17.100000000000001" customHeight="1">
      <c r="B44" s="3302" t="s">
        <v>41</v>
      </c>
      <c r="C44" s="3303"/>
      <c r="D44" s="3303"/>
      <c r="E44" s="3303"/>
      <c r="F44" s="3303"/>
      <c r="G44" s="3303"/>
      <c r="H44" s="3303"/>
      <c r="I44" s="3303"/>
      <c r="J44" s="3303"/>
      <c r="K44" s="3303"/>
      <c r="L44" s="3303"/>
      <c r="M44" s="3303"/>
      <c r="N44" s="3303"/>
      <c r="O44" s="3303"/>
      <c r="P44" s="3303"/>
      <c r="Q44" s="3303"/>
      <c r="R44" s="3303"/>
      <c r="S44" s="3303"/>
      <c r="T44" s="3303"/>
      <c r="U44" s="3299" t="s">
        <v>1394</v>
      </c>
      <c r="V44" s="3282"/>
      <c r="W44" s="3282"/>
      <c r="X44" s="3282"/>
      <c r="Y44" s="3282"/>
      <c r="Z44" s="3282"/>
      <c r="AA44" s="3282"/>
      <c r="AB44" s="3282"/>
      <c r="AC44" s="3282"/>
      <c r="AD44" s="3282"/>
      <c r="AE44" s="3282"/>
      <c r="AF44" s="3282"/>
      <c r="AG44" s="3282"/>
      <c r="AH44" s="3282"/>
      <c r="AI44" s="3282"/>
      <c r="AJ44" s="3282"/>
      <c r="AK44" s="3282"/>
      <c r="AL44" s="3300"/>
      <c r="AM44" s="3295"/>
      <c r="AN44" s="3295"/>
      <c r="AO44" s="3295"/>
      <c r="AP44" s="3295"/>
      <c r="AQ44" s="3295"/>
      <c r="AR44" s="3295"/>
      <c r="AS44" s="3295"/>
      <c r="AT44" s="3295"/>
      <c r="AU44" s="3295"/>
      <c r="AV44" s="3295"/>
      <c r="AW44" s="3295"/>
      <c r="AX44" s="3295"/>
      <c r="AY44" s="3296"/>
    </row>
    <row r="45" spans="2:51" s="12" customFormat="1" ht="17.100000000000001" customHeight="1"/>
    <row r="46" spans="2:51" s="280" customFormat="1" ht="17.100000000000001" customHeight="1">
      <c r="B46" s="280" t="s">
        <v>1398</v>
      </c>
    </row>
    <row r="47" spans="2:51" s="280" customFormat="1" ht="17.100000000000001" customHeight="1">
      <c r="B47" s="467" t="s">
        <v>1404</v>
      </c>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4"/>
    </row>
    <row r="48" spans="2:51" s="280" customFormat="1" ht="17.100000000000001" customHeight="1">
      <c r="B48" s="49"/>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390"/>
      <c r="AU48" s="390"/>
      <c r="AV48" s="390"/>
      <c r="AW48" s="390"/>
      <c r="AX48" s="390"/>
      <c r="AY48" s="46"/>
    </row>
    <row r="49" spans="1:51" s="280" customFormat="1" ht="17.100000000000001" customHeight="1">
      <c r="B49" s="49"/>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0"/>
      <c r="AY49" s="46"/>
    </row>
    <row r="50" spans="1:51" s="280" customFormat="1" ht="17.100000000000001" customHeight="1">
      <c r="B50" s="49"/>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0"/>
      <c r="AY50" s="46"/>
    </row>
    <row r="51" spans="1:51" s="280" customFormat="1" ht="17.100000000000001" customHeight="1">
      <c r="B51" s="49"/>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90"/>
      <c r="AO51" s="390"/>
      <c r="AP51" s="390"/>
      <c r="AQ51" s="390"/>
      <c r="AR51" s="390"/>
      <c r="AS51" s="390"/>
      <c r="AT51" s="390"/>
      <c r="AU51" s="390"/>
      <c r="AV51" s="390"/>
      <c r="AW51" s="390"/>
      <c r="AX51" s="390"/>
      <c r="AY51" s="46"/>
    </row>
    <row r="52" spans="1:51" s="280" customFormat="1" ht="17.100000000000001" customHeight="1">
      <c r="B52" s="49"/>
      <c r="C52" s="3289" t="s">
        <v>1399</v>
      </c>
      <c r="D52" s="3289"/>
      <c r="E52" s="3289"/>
      <c r="F52" s="3289"/>
      <c r="G52" s="3289"/>
      <c r="H52" s="3289"/>
      <c r="I52" s="3289"/>
      <c r="J52" s="3289"/>
      <c r="K52" s="3289"/>
      <c r="L52" s="3289"/>
      <c r="M52" s="3289"/>
      <c r="N52" s="3289"/>
      <c r="O52" s="3289"/>
      <c r="P52" s="3289"/>
      <c r="Q52" s="3289"/>
      <c r="R52" s="3289"/>
      <c r="S52" s="3289"/>
      <c r="T52" s="3289"/>
      <c r="U52" s="3289"/>
      <c r="V52" s="3289"/>
      <c r="W52" s="3289"/>
      <c r="X52" s="3289"/>
      <c r="Y52" s="3289"/>
      <c r="Z52" s="3289"/>
      <c r="AA52" s="3289"/>
      <c r="AB52" s="3289"/>
      <c r="AC52" s="3289"/>
      <c r="AD52" s="3289"/>
      <c r="AE52" s="3289"/>
      <c r="AF52" s="3289"/>
      <c r="AG52" s="3289"/>
      <c r="AH52" s="3289"/>
      <c r="AI52" s="3289"/>
      <c r="AJ52" s="3289"/>
      <c r="AK52" s="3289"/>
      <c r="AL52" s="3289"/>
      <c r="AM52" s="3289"/>
      <c r="AN52" s="3289"/>
      <c r="AO52" s="3289"/>
      <c r="AP52" s="3289"/>
      <c r="AQ52" s="3289"/>
      <c r="AR52" s="3289"/>
      <c r="AS52" s="3289"/>
      <c r="AT52" s="3289"/>
      <c r="AU52" s="3289"/>
      <c r="AV52" s="3289"/>
      <c r="AW52" s="3289"/>
      <c r="AX52" s="3289"/>
      <c r="AY52" s="3290"/>
    </row>
    <row r="53" spans="1:51" s="280" customFormat="1" ht="49.9" customHeight="1">
      <c r="B53" s="49"/>
      <c r="C53" s="3304" t="s">
        <v>1400</v>
      </c>
      <c r="D53" s="3304"/>
      <c r="E53" s="3304"/>
      <c r="F53" s="3304"/>
      <c r="G53" s="3304"/>
      <c r="H53" s="3304"/>
      <c r="I53" s="3304"/>
      <c r="J53" s="3304"/>
      <c r="K53" s="3304"/>
      <c r="L53" s="3304"/>
      <c r="M53" s="3304"/>
      <c r="N53" s="3304"/>
      <c r="O53" s="3304"/>
      <c r="P53" s="3304"/>
      <c r="Q53" s="3304"/>
      <c r="R53" s="3304"/>
      <c r="S53" s="3304"/>
      <c r="T53" s="3304"/>
      <c r="U53" s="3304"/>
      <c r="V53" s="3304"/>
      <c r="W53" s="3304"/>
      <c r="X53" s="3304"/>
      <c r="Y53" s="3304"/>
      <c r="Z53" s="3304"/>
      <c r="AA53" s="3304"/>
      <c r="AB53" s="3304"/>
      <c r="AC53" s="3304"/>
      <c r="AD53" s="3304"/>
      <c r="AE53" s="3304"/>
      <c r="AF53" s="3304"/>
      <c r="AG53" s="3304"/>
      <c r="AH53" s="3304"/>
      <c r="AI53" s="3304"/>
      <c r="AJ53" s="3304"/>
      <c r="AK53" s="3304"/>
      <c r="AL53" s="3304"/>
      <c r="AM53" s="3304"/>
      <c r="AN53" s="3304"/>
      <c r="AO53" s="3304"/>
      <c r="AP53" s="3304"/>
      <c r="AQ53" s="3304"/>
      <c r="AR53" s="3304"/>
      <c r="AS53" s="3304"/>
      <c r="AT53" s="3304"/>
      <c r="AU53" s="3304"/>
      <c r="AV53" s="3304"/>
      <c r="AW53" s="3304"/>
      <c r="AX53" s="3304"/>
      <c r="AY53" s="3305"/>
    </row>
    <row r="54" spans="1:51" s="280" customFormat="1" ht="17.100000000000001" customHeight="1">
      <c r="B54" s="3301"/>
      <c r="C54" s="3289"/>
      <c r="D54" s="3289"/>
      <c r="E54" s="3289"/>
      <c r="F54" s="3289"/>
      <c r="G54" s="3289"/>
      <c r="H54" s="3289"/>
      <c r="I54" s="3289"/>
      <c r="J54" s="3289"/>
      <c r="K54" s="3289"/>
      <c r="L54" s="3289"/>
      <c r="M54" s="3289"/>
      <c r="N54" s="3289"/>
      <c r="O54" s="3289"/>
      <c r="P54" s="3289"/>
      <c r="Q54" s="3289"/>
      <c r="R54" s="3289"/>
      <c r="S54" s="3289"/>
      <c r="T54" s="3289"/>
      <c r="U54" s="3289"/>
      <c r="V54" s="3289"/>
      <c r="W54" s="3289"/>
      <c r="X54" s="3289"/>
      <c r="Y54" s="3289"/>
      <c r="Z54" s="3289"/>
      <c r="AA54" s="3289"/>
      <c r="AB54" s="3289"/>
      <c r="AC54" s="3289"/>
      <c r="AD54" s="3289"/>
      <c r="AE54" s="3289"/>
      <c r="AF54" s="3289"/>
      <c r="AG54" s="3289"/>
      <c r="AH54" s="3289"/>
      <c r="AI54" s="3289"/>
      <c r="AJ54" s="3289"/>
      <c r="AK54" s="3289"/>
      <c r="AL54" s="3289"/>
      <c r="AM54" s="3289"/>
      <c r="AN54" s="3289"/>
      <c r="AO54" s="3289"/>
      <c r="AP54" s="3289"/>
      <c r="AQ54" s="3289"/>
      <c r="AR54" s="3289"/>
      <c r="AS54" s="3289"/>
      <c r="AT54" s="3289"/>
      <c r="AU54" s="3289"/>
      <c r="AV54" s="3289"/>
      <c r="AW54" s="3289"/>
      <c r="AX54" s="3289"/>
      <c r="AY54" s="3290"/>
    </row>
    <row r="55" spans="1:51" s="280" customFormat="1" ht="17.100000000000001" customHeight="1">
      <c r="B55" s="466" t="s">
        <v>1403</v>
      </c>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c r="AT55" s="390"/>
      <c r="AU55" s="390"/>
      <c r="AV55" s="390"/>
      <c r="AW55" s="390"/>
      <c r="AX55" s="390"/>
      <c r="AY55" s="46"/>
    </row>
    <row r="56" spans="1:51" s="280" customFormat="1" ht="17.100000000000001" customHeight="1">
      <c r="B56" s="49"/>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0"/>
      <c r="AY56" s="46"/>
    </row>
    <row r="57" spans="1:51" s="280" customFormat="1" ht="17.100000000000001" customHeight="1">
      <c r="B57" s="49"/>
      <c r="C57" s="390"/>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46"/>
    </row>
    <row r="58" spans="1:51" s="280" customFormat="1" ht="17.100000000000001" customHeight="1">
      <c r="B58" s="49"/>
      <c r="C58" s="390"/>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46"/>
    </row>
    <row r="59" spans="1:51" s="280" customFormat="1" ht="17.100000000000001" customHeight="1">
      <c r="B59" s="49"/>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0"/>
      <c r="AY59" s="46"/>
    </row>
    <row r="60" spans="1:51" s="280" customFormat="1" ht="17.100000000000001" customHeight="1">
      <c r="A60" s="390"/>
      <c r="B60" s="49"/>
      <c r="C60" s="3289" t="s">
        <v>1401</v>
      </c>
      <c r="D60" s="3289"/>
      <c r="E60" s="3289"/>
      <c r="F60" s="3289"/>
      <c r="G60" s="3289"/>
      <c r="H60" s="3289"/>
      <c r="I60" s="3289"/>
      <c r="J60" s="3289"/>
      <c r="K60" s="3289"/>
      <c r="L60" s="3289"/>
      <c r="M60" s="3289"/>
      <c r="N60" s="3289"/>
      <c r="O60" s="3289"/>
      <c r="P60" s="3289"/>
      <c r="Q60" s="3289"/>
      <c r="R60" s="3289"/>
      <c r="S60" s="3289"/>
      <c r="T60" s="3289"/>
      <c r="U60" s="3289"/>
      <c r="V60" s="3289"/>
      <c r="W60" s="3289"/>
      <c r="X60" s="3289"/>
      <c r="Y60" s="3289"/>
      <c r="Z60" s="3289"/>
      <c r="AA60" s="3289"/>
      <c r="AB60" s="3289"/>
      <c r="AC60" s="3289"/>
      <c r="AD60" s="3289"/>
      <c r="AE60" s="3289"/>
      <c r="AF60" s="3289"/>
      <c r="AG60" s="3289"/>
      <c r="AH60" s="3289"/>
      <c r="AI60" s="3289"/>
      <c r="AJ60" s="3289"/>
      <c r="AK60" s="3289"/>
      <c r="AL60" s="3289"/>
      <c r="AM60" s="3289"/>
      <c r="AN60" s="3289"/>
      <c r="AO60" s="3289"/>
      <c r="AP60" s="3289"/>
      <c r="AQ60" s="3289"/>
      <c r="AR60" s="3289"/>
      <c r="AS60" s="3289"/>
      <c r="AT60" s="3289"/>
      <c r="AU60" s="3289"/>
      <c r="AV60" s="3289"/>
      <c r="AW60" s="3289"/>
      <c r="AX60" s="3289"/>
      <c r="AY60" s="3290"/>
    </row>
    <row r="61" spans="1:51" s="280" customFormat="1" ht="49.9" customHeight="1">
      <c r="A61" s="390"/>
      <c r="B61" s="465"/>
      <c r="C61" s="3297" t="s">
        <v>1402</v>
      </c>
      <c r="D61" s="3297"/>
      <c r="E61" s="3297"/>
      <c r="F61" s="3297"/>
      <c r="G61" s="3297"/>
      <c r="H61" s="3297"/>
      <c r="I61" s="3297"/>
      <c r="J61" s="3297"/>
      <c r="K61" s="3297"/>
      <c r="L61" s="3297"/>
      <c r="M61" s="3297"/>
      <c r="N61" s="3297"/>
      <c r="O61" s="3297"/>
      <c r="P61" s="3297"/>
      <c r="Q61" s="3297"/>
      <c r="R61" s="3297"/>
      <c r="S61" s="3297"/>
      <c r="T61" s="3297"/>
      <c r="U61" s="3297"/>
      <c r="V61" s="3297"/>
      <c r="W61" s="3297"/>
      <c r="X61" s="3297"/>
      <c r="Y61" s="3297"/>
      <c r="Z61" s="3297"/>
      <c r="AA61" s="3297"/>
      <c r="AB61" s="3297"/>
      <c r="AC61" s="3297"/>
      <c r="AD61" s="3297"/>
      <c r="AE61" s="3297"/>
      <c r="AF61" s="3297"/>
      <c r="AG61" s="3297"/>
      <c r="AH61" s="3297"/>
      <c r="AI61" s="3297"/>
      <c r="AJ61" s="3297"/>
      <c r="AK61" s="3297"/>
      <c r="AL61" s="3297"/>
      <c r="AM61" s="3297"/>
      <c r="AN61" s="3297"/>
      <c r="AO61" s="3297"/>
      <c r="AP61" s="3297"/>
      <c r="AQ61" s="3297"/>
      <c r="AR61" s="3297"/>
      <c r="AS61" s="3297"/>
      <c r="AT61" s="3297"/>
      <c r="AU61" s="3297"/>
      <c r="AV61" s="3297"/>
      <c r="AW61" s="3297"/>
      <c r="AX61" s="3297"/>
      <c r="AY61" s="3298"/>
    </row>
    <row r="62" spans="1:51" s="280" customFormat="1" ht="17.100000000000001" customHeight="1"/>
    <row r="63" spans="1:51" s="280" customFormat="1" ht="17.100000000000001" customHeight="1"/>
    <row r="66" s="12" customFormat="1" ht="33.950000000000003" customHeight="1"/>
    <row r="67" s="280" customFormat="1" ht="33.75" customHeight="1"/>
    <row r="68" s="280" customFormat="1" ht="51.75" customHeight="1"/>
    <row r="69" s="280" customFormat="1" ht="20.100000000000001" customHeight="1"/>
    <row r="70" s="280" customFormat="1" ht="20.100000000000001" customHeight="1"/>
    <row r="71" s="12" customFormat="1" ht="20.100000000000001" customHeight="1"/>
    <row r="72" s="12" customFormat="1" ht="20.100000000000001" customHeight="1"/>
    <row r="73" s="280" customFormat="1" ht="20.100000000000001" customHeight="1"/>
    <row r="74" s="280" customFormat="1" ht="20.100000000000001" customHeight="1"/>
    <row r="75" s="280" customFormat="1" ht="20.100000000000001" customHeight="1"/>
    <row r="76" s="280" customFormat="1" ht="20.100000000000001" customHeight="1"/>
    <row r="77" s="280" customFormat="1" ht="20.100000000000001" customHeight="1"/>
    <row r="78" s="280" customFormat="1" ht="20.100000000000001" customHeight="1"/>
    <row r="79" s="280" customFormat="1" ht="20.100000000000001" customHeight="1"/>
    <row r="80" s="280" customFormat="1" ht="31.5" customHeight="1"/>
    <row r="81" s="280" customFormat="1" ht="20.100000000000001" customHeight="1"/>
    <row r="82" s="280" customFormat="1" ht="20.100000000000001" customHeight="1"/>
    <row r="83" s="280" customFormat="1" ht="20.100000000000001" customHeight="1"/>
    <row r="84" s="280" customFormat="1" ht="20.100000000000001" customHeight="1"/>
    <row r="85" s="280" customFormat="1" ht="20.100000000000001" customHeight="1"/>
    <row r="86" s="280" customFormat="1" ht="20.100000000000001" customHeight="1"/>
    <row r="88" s="280" customFormat="1" ht="60.75" customHeight="1"/>
    <row r="89" s="280" customFormat="1" ht="33.950000000000003" customHeight="1"/>
    <row r="90" s="280" customFormat="1" ht="33.950000000000003" customHeight="1"/>
    <row r="91" s="280" customFormat="1" ht="13.5"/>
    <row r="92" s="280" customFormat="1" ht="13.5"/>
    <row r="93" s="280" customFormat="1" ht="13.5"/>
    <row r="94" s="280" customFormat="1" ht="13.5"/>
    <row r="95" s="280" customFormat="1" ht="13.5"/>
    <row r="96" s="280" customFormat="1" ht="13.5"/>
    <row r="97" s="280" customFormat="1" ht="13.5"/>
    <row r="98" s="280" customFormat="1" ht="13.5"/>
    <row r="99" s="280" customFormat="1" ht="13.5"/>
    <row r="100" s="280" customFormat="1" ht="13.5"/>
    <row r="101" s="280" customFormat="1" ht="13.5"/>
    <row r="102" s="280" customFormat="1" ht="13.5"/>
    <row r="103" s="280" customFormat="1" ht="13.5"/>
    <row r="104" s="280" customFormat="1" ht="13.5"/>
    <row r="105" s="280" customFormat="1" ht="13.5"/>
    <row r="106" s="280" customFormat="1" ht="13.5"/>
    <row r="107" s="280" customFormat="1" ht="13.5"/>
    <row r="108" s="280" customFormat="1" ht="13.5"/>
    <row r="109" s="280" customFormat="1" ht="13.5"/>
    <row r="110" s="280" customFormat="1" ht="13.5"/>
    <row r="111" s="280" customFormat="1" ht="13.5"/>
    <row r="112" s="280" customFormat="1" ht="13.5"/>
    <row r="113" s="280" customFormat="1" ht="13.5"/>
    <row r="114" s="280" customFormat="1" ht="13.5"/>
    <row r="115" s="280" customFormat="1" ht="13.5"/>
    <row r="116" s="280" customFormat="1" ht="13.5"/>
    <row r="117" s="280" customFormat="1" ht="13.5"/>
    <row r="118" s="280" customFormat="1" ht="13.5"/>
  </sheetData>
  <mergeCells count="89">
    <mergeCell ref="C61:AY61"/>
    <mergeCell ref="U44:AL44"/>
    <mergeCell ref="U43:AL43"/>
    <mergeCell ref="U42:AL42"/>
    <mergeCell ref="B54:AY54"/>
    <mergeCell ref="B44:T44"/>
    <mergeCell ref="B43:T43"/>
    <mergeCell ref="C52:AY52"/>
    <mergeCell ref="C53:AY53"/>
    <mergeCell ref="AA23:AY23"/>
    <mergeCell ref="U41:AL41"/>
    <mergeCell ref="U40:AL40"/>
    <mergeCell ref="B41:T41"/>
    <mergeCell ref="C60:AY60"/>
    <mergeCell ref="B23:H23"/>
    <mergeCell ref="I23:R23"/>
    <mergeCell ref="AM40:AY44"/>
    <mergeCell ref="AO34:AY34"/>
    <mergeCell ref="B42:T42"/>
    <mergeCell ref="AO14:AY14"/>
    <mergeCell ref="B38:J38"/>
    <mergeCell ref="B40:T40"/>
    <mergeCell ref="B39:T39"/>
    <mergeCell ref="B22:J22"/>
    <mergeCell ref="S24:Z30"/>
    <mergeCell ref="I24:R30"/>
    <mergeCell ref="B24:H30"/>
    <mergeCell ref="S33:AC33"/>
    <mergeCell ref="S35:AC35"/>
    <mergeCell ref="AB25:AY26"/>
    <mergeCell ref="B32:J32"/>
    <mergeCell ref="B36:R36"/>
    <mergeCell ref="B35:R35"/>
    <mergeCell ref="B34:R34"/>
    <mergeCell ref="B33:R33"/>
    <mergeCell ref="U15:Z15"/>
    <mergeCell ref="U16:Z16"/>
    <mergeCell ref="AA16:AD16"/>
    <mergeCell ref="AE14:AN14"/>
    <mergeCell ref="AE15:AJ15"/>
    <mergeCell ref="AK15:AN15"/>
    <mergeCell ref="Q15:T15"/>
    <mergeCell ref="K16:P16"/>
    <mergeCell ref="Q16:T16"/>
    <mergeCell ref="AT38:AY38"/>
    <mergeCell ref="U39:AL39"/>
    <mergeCell ref="AM39:AY39"/>
    <mergeCell ref="AT32:AY32"/>
    <mergeCell ref="AD35:AN35"/>
    <mergeCell ref="AO35:AY35"/>
    <mergeCell ref="S36:AC36"/>
    <mergeCell ref="AD36:AN36"/>
    <mergeCell ref="AO36:AY36"/>
    <mergeCell ref="AD33:AN33"/>
    <mergeCell ref="AO33:AY33"/>
    <mergeCell ref="S34:AC34"/>
    <mergeCell ref="AD34:AN34"/>
    <mergeCell ref="A1:AV1"/>
    <mergeCell ref="B13:Q13"/>
    <mergeCell ref="C2:AY2"/>
    <mergeCell ref="AB27:AY28"/>
    <mergeCell ref="AB29:AY30"/>
    <mergeCell ref="S23:Z23"/>
    <mergeCell ref="AA15:AD15"/>
    <mergeCell ref="B16:J16"/>
    <mergeCell ref="B15:J15"/>
    <mergeCell ref="B14:J14"/>
    <mergeCell ref="B19:AY20"/>
    <mergeCell ref="C7:AY7"/>
    <mergeCell ref="C4:AY4"/>
    <mergeCell ref="C3:AY3"/>
    <mergeCell ref="AT22:AY22"/>
    <mergeCell ref="AB24:AY24"/>
    <mergeCell ref="C5:AY5"/>
    <mergeCell ref="C11:AY11"/>
    <mergeCell ref="AO15:AT15"/>
    <mergeCell ref="AO16:AT16"/>
    <mergeCell ref="AU16:AY16"/>
    <mergeCell ref="AU15:AY15"/>
    <mergeCell ref="AE16:AJ16"/>
    <mergeCell ref="AK16:AN16"/>
    <mergeCell ref="C6:AY6"/>
    <mergeCell ref="U14:AD14"/>
    <mergeCell ref="AT13:AY13"/>
    <mergeCell ref="K14:T14"/>
    <mergeCell ref="K15:P15"/>
    <mergeCell ref="C8:AY8"/>
    <mergeCell ref="C9:AY9"/>
    <mergeCell ref="C10:AY10"/>
  </mergeCells>
  <phoneticPr fontId="14" type="noConversion"/>
  <printOptions horizontalCentered="1"/>
  <pageMargins left="0.19685039370078741" right="0.19685039370078741" top="0.78740157480314965" bottom="0.39370078740157483" header="0.39370078740157483" footer="0.19685039370078741"/>
  <pageSetup paperSize="9" scale="90" orientation="portrait" r:id="rId1"/>
  <headerFooter alignWithMargins="0">
    <oddFooter>&amp;C&amp;"맑은 고딕,보통"&amp;9&amp;P / &amp;N</oddFooter>
  </headerFooter>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F46"/>
  <sheetViews>
    <sheetView showGridLines="0" zoomScale="90" zoomScaleNormal="90" workbookViewId="0">
      <selection activeCell="B5" sqref="B5"/>
    </sheetView>
  </sheetViews>
  <sheetFormatPr defaultColWidth="8" defaultRowHeight="16.5"/>
  <cols>
    <col min="1" max="1" width="1.109375" style="508" customWidth="1"/>
    <col min="2" max="2" width="14.33203125" style="486" customWidth="1"/>
    <col min="3" max="5" width="8" style="486"/>
    <col min="6" max="6" width="11.5546875" style="486" bestFit="1" customWidth="1"/>
    <col min="7" max="7" width="9.77734375" style="486" bestFit="1" customWidth="1"/>
    <col min="8" max="8" width="10" style="486" customWidth="1"/>
    <col min="9" max="9" width="1.6640625" style="486" customWidth="1"/>
    <col min="10" max="10" width="10" style="486" customWidth="1"/>
    <col min="11" max="11" width="2.109375" style="486" customWidth="1"/>
    <col min="12" max="12" width="10" style="486" customWidth="1"/>
    <col min="13" max="13" width="9.109375" style="486" customWidth="1"/>
    <col min="14" max="14" width="8" style="486"/>
    <col min="15" max="15" width="13.77734375" style="486" bestFit="1" customWidth="1"/>
    <col min="16" max="16" width="14.21875" style="486" bestFit="1" customWidth="1"/>
    <col min="17" max="17" width="10.5546875" style="486" bestFit="1" customWidth="1"/>
    <col min="18" max="18" width="13.77734375" style="486" bestFit="1" customWidth="1"/>
    <col min="19" max="19" width="18.88671875" style="486" customWidth="1"/>
    <col min="20" max="20" width="8" style="486"/>
    <col min="21" max="21" width="14.33203125" style="486" customWidth="1"/>
    <col min="22" max="23" width="8" style="486"/>
    <col min="24" max="24" width="8.5546875" style="486" customWidth="1"/>
    <col min="25" max="25" width="11.5546875" style="486" bestFit="1" customWidth="1"/>
    <col min="26" max="26" width="9.77734375" style="486" bestFit="1" customWidth="1"/>
    <col min="27" max="27" width="10" style="486" customWidth="1"/>
    <col min="28" max="28" width="1.6640625" style="486" customWidth="1"/>
    <col min="29" max="29" width="10" style="486" customWidth="1"/>
    <col min="30" max="30" width="2.109375" style="486" customWidth="1"/>
    <col min="31" max="31" width="10" style="486" customWidth="1"/>
    <col min="32" max="32" width="9.109375" style="486" customWidth="1"/>
    <col min="33" max="16384" width="8" style="486"/>
  </cols>
  <sheetData>
    <row r="1" spans="1:32" ht="27.75" customHeight="1">
      <c r="A1" s="486"/>
    </row>
    <row r="2" spans="1:32" ht="32.25" customHeight="1">
      <c r="A2" s="486"/>
      <c r="B2" s="486" t="s">
        <v>1589</v>
      </c>
      <c r="K2" s="634"/>
      <c r="U2" s="486" t="s">
        <v>1588</v>
      </c>
      <c r="AD2" s="634"/>
    </row>
    <row r="3" spans="1:32" ht="33.75">
      <c r="B3" s="3198" t="s">
        <v>1587</v>
      </c>
      <c r="C3" s="3198"/>
      <c r="D3" s="3198"/>
      <c r="E3" s="3198"/>
      <c r="F3" s="3198"/>
      <c r="G3" s="3198"/>
      <c r="H3" s="3198"/>
      <c r="I3" s="3198"/>
      <c r="J3" s="3198"/>
      <c r="K3" s="3198"/>
      <c r="L3" s="3198"/>
      <c r="M3" s="3198"/>
      <c r="O3" s="3361" t="s">
        <v>2137</v>
      </c>
      <c r="P3" s="3361"/>
      <c r="Q3" s="3361"/>
      <c r="R3" s="3361"/>
      <c r="S3" s="3361"/>
      <c r="U3" s="3198" t="s">
        <v>1586</v>
      </c>
      <c r="V3" s="3198"/>
      <c r="W3" s="3198"/>
      <c r="X3" s="3198"/>
      <c r="Y3" s="3198"/>
      <c r="Z3" s="3198"/>
      <c r="AA3" s="3198"/>
      <c r="AB3" s="3198"/>
      <c r="AC3" s="3198"/>
      <c r="AD3" s="3198"/>
      <c r="AE3" s="3198"/>
      <c r="AF3" s="3198"/>
    </row>
    <row r="4" spans="1:32" ht="33.75">
      <c r="B4" s="562"/>
      <c r="C4" s="562"/>
      <c r="D4" s="562"/>
      <c r="E4" s="562"/>
      <c r="F4" s="562"/>
      <c r="G4" s="562"/>
      <c r="H4" s="562"/>
      <c r="I4" s="562"/>
      <c r="J4" s="562"/>
      <c r="K4" s="562"/>
      <c r="L4" s="562"/>
      <c r="M4" s="562"/>
      <c r="U4" s="562"/>
      <c r="V4" s="562"/>
      <c r="W4" s="562"/>
      <c r="X4" s="562"/>
      <c r="Y4" s="562"/>
      <c r="Z4" s="562"/>
      <c r="AA4" s="562"/>
      <c r="AB4" s="562"/>
      <c r="AC4" s="562"/>
      <c r="AD4" s="562"/>
      <c r="AE4" s="562"/>
      <c r="AF4" s="562"/>
    </row>
    <row r="5" spans="1:32" ht="26.25" customHeight="1">
      <c r="B5" s="528" t="s">
        <v>1792</v>
      </c>
      <c r="C5" s="1953"/>
      <c r="D5" s="1953"/>
      <c r="E5" s="1953"/>
      <c r="F5" s="3195" t="s">
        <v>1824</v>
      </c>
      <c r="G5" s="3324"/>
      <c r="H5" s="2000"/>
      <c r="I5" s="2000"/>
      <c r="J5" s="2000"/>
      <c r="K5" s="2000"/>
      <c r="L5" s="2000"/>
      <c r="M5" s="2000"/>
      <c r="O5" s="767" t="s">
        <v>2139</v>
      </c>
      <c r="P5" s="505"/>
      <c r="Q5" s="505"/>
      <c r="R5" s="505"/>
      <c r="S5" s="635" t="s">
        <v>1583</v>
      </c>
      <c r="T5" s="505"/>
      <c r="U5" s="528" t="s">
        <v>1825</v>
      </c>
      <c r="V5" s="1953"/>
      <c r="W5" s="1953"/>
      <c r="X5" s="1953"/>
      <c r="Y5" s="3195" t="s">
        <v>1826</v>
      </c>
      <c r="Z5" s="3324"/>
      <c r="AA5" s="2000"/>
      <c r="AB5" s="2000"/>
      <c r="AC5" s="2000"/>
      <c r="AD5" s="2000"/>
      <c r="AE5" s="2000"/>
      <c r="AF5" s="2000"/>
    </row>
    <row r="6" spans="1:32" ht="26.25" customHeight="1">
      <c r="A6" s="515"/>
      <c r="B6" s="528" t="s">
        <v>1585</v>
      </c>
      <c r="C6" s="3192"/>
      <c r="D6" s="3193"/>
      <c r="E6" s="3194"/>
      <c r="F6" s="3195" t="s">
        <v>1584</v>
      </c>
      <c r="G6" s="3196"/>
      <c r="H6" s="3192"/>
      <c r="I6" s="3193"/>
      <c r="J6" s="3193"/>
      <c r="K6" s="3193"/>
      <c r="L6" s="3193"/>
      <c r="M6" s="3194"/>
      <c r="O6" s="1962" t="s">
        <v>1258</v>
      </c>
      <c r="P6" s="528" t="s">
        <v>1259</v>
      </c>
      <c r="Q6" s="528" t="s">
        <v>1260</v>
      </c>
      <c r="R6" s="528" t="s">
        <v>1261</v>
      </c>
      <c r="S6" s="528" t="s">
        <v>1262</v>
      </c>
      <c r="T6" s="505"/>
      <c r="U6" s="528" t="s">
        <v>1582</v>
      </c>
      <c r="V6" s="3192"/>
      <c r="W6" s="3193"/>
      <c r="X6" s="3194"/>
      <c r="Y6" s="3195" t="s">
        <v>1827</v>
      </c>
      <c r="Z6" s="3196"/>
      <c r="AA6" s="3192"/>
      <c r="AB6" s="3193"/>
      <c r="AC6" s="3193"/>
      <c r="AD6" s="3193"/>
      <c r="AE6" s="3193"/>
      <c r="AF6" s="3194"/>
    </row>
    <row r="7" spans="1:32" ht="26.25" customHeight="1">
      <c r="A7" s="515"/>
      <c r="B7" s="636"/>
      <c r="C7" s="561"/>
      <c r="D7" s="561"/>
      <c r="E7" s="561"/>
      <c r="F7" s="561"/>
      <c r="G7" s="561"/>
      <c r="H7" s="561"/>
      <c r="I7" s="561"/>
      <c r="J7" s="561"/>
      <c r="K7" s="561"/>
      <c r="L7" s="561"/>
      <c r="M7" s="561"/>
      <c r="O7" s="1962"/>
      <c r="P7" s="528" t="s">
        <v>1263</v>
      </c>
      <c r="Q7" s="528" t="s">
        <v>1264</v>
      </c>
      <c r="R7" s="528" t="s">
        <v>1265</v>
      </c>
      <c r="S7" s="528" t="s">
        <v>1265</v>
      </c>
      <c r="T7" s="505"/>
      <c r="U7" s="561"/>
      <c r="V7" s="561"/>
      <c r="W7" s="561"/>
      <c r="X7" s="561"/>
      <c r="Y7" s="561"/>
      <c r="Z7" s="561"/>
      <c r="AA7" s="561"/>
      <c r="AB7" s="561"/>
      <c r="AC7" s="561"/>
      <c r="AD7" s="561"/>
      <c r="AE7" s="561"/>
      <c r="AF7" s="561"/>
    </row>
    <row r="8" spans="1:32" ht="26.25" customHeight="1">
      <c r="A8" s="515"/>
      <c r="B8" s="528" t="s">
        <v>118</v>
      </c>
      <c r="C8" s="3321" t="s">
        <v>1581</v>
      </c>
      <c r="D8" s="3322"/>
      <c r="E8" s="3323"/>
      <c r="F8" s="3195" t="s">
        <v>1580</v>
      </c>
      <c r="G8" s="3324"/>
      <c r="H8" s="3325" t="s">
        <v>1579</v>
      </c>
      <c r="I8" s="3325"/>
      <c r="J8" s="3326" t="s">
        <v>1508</v>
      </c>
      <c r="K8" s="3326"/>
      <c r="L8" s="3325" t="s">
        <v>758</v>
      </c>
      <c r="M8" s="3325"/>
      <c r="O8" s="3349" t="s">
        <v>1831</v>
      </c>
      <c r="P8" s="2000" t="s">
        <v>1996</v>
      </c>
      <c r="Q8" s="2000" t="s">
        <v>1997</v>
      </c>
      <c r="R8" s="2000" t="s">
        <v>1268</v>
      </c>
      <c r="S8" s="2000" t="s">
        <v>1269</v>
      </c>
      <c r="T8" s="505"/>
      <c r="U8" s="528" t="s">
        <v>1578</v>
      </c>
      <c r="V8" s="1990" t="s">
        <v>1266</v>
      </c>
      <c r="W8" s="1992"/>
      <c r="X8" s="1991"/>
      <c r="Y8" s="3195" t="s">
        <v>1828</v>
      </c>
      <c r="Z8" s="3324"/>
      <c r="AA8" s="3353"/>
      <c r="AB8" s="3354"/>
      <c r="AC8" s="3354"/>
      <c r="AD8" s="3354"/>
      <c r="AE8" s="3354"/>
      <c r="AF8" s="3355"/>
    </row>
    <row r="9" spans="1:32" ht="26.25" customHeight="1">
      <c r="A9" s="521"/>
      <c r="B9" s="528" t="s">
        <v>1829</v>
      </c>
      <c r="C9" s="612" t="s">
        <v>1577</v>
      </c>
      <c r="D9" s="3356" t="s">
        <v>1475</v>
      </c>
      <c r="E9" s="3356"/>
      <c r="F9" s="1996" t="s">
        <v>1576</v>
      </c>
      <c r="G9" s="1998"/>
      <c r="H9" s="637">
        <v>0.41666666666666669</v>
      </c>
      <c r="I9" s="638" t="s">
        <v>1483</v>
      </c>
      <c r="J9" s="637">
        <v>0.45833333333333331</v>
      </c>
      <c r="K9" s="638" t="s">
        <v>1573</v>
      </c>
      <c r="L9" s="639">
        <f>J9-H9</f>
        <v>4.166666666666663E-2</v>
      </c>
      <c r="M9" s="640" t="s">
        <v>1830</v>
      </c>
      <c r="O9" s="3350"/>
      <c r="P9" s="2000"/>
      <c r="Q9" s="2000"/>
      <c r="R9" s="2000"/>
      <c r="S9" s="2000"/>
      <c r="T9" s="505"/>
      <c r="U9" s="528" t="s">
        <v>1575</v>
      </c>
      <c r="V9" s="612" t="s">
        <v>1832</v>
      </c>
      <c r="W9" s="3352"/>
      <c r="X9" s="3352"/>
      <c r="Y9" s="1996" t="s">
        <v>1574</v>
      </c>
      <c r="Z9" s="1998"/>
      <c r="AA9" s="641"/>
      <c r="AB9" s="638" t="s">
        <v>1483</v>
      </c>
      <c r="AC9" s="641"/>
      <c r="AD9" s="638" t="s">
        <v>1833</v>
      </c>
      <c r="AE9" s="642">
        <f>AC9-AA9</f>
        <v>0</v>
      </c>
      <c r="AF9" s="640" t="s">
        <v>1834</v>
      </c>
    </row>
    <row r="10" spans="1:32" ht="26.25" customHeight="1">
      <c r="A10" s="522"/>
      <c r="B10" s="528" t="s">
        <v>1572</v>
      </c>
      <c r="C10" s="3321">
        <v>1</v>
      </c>
      <c r="D10" s="3322"/>
      <c r="E10" s="643" t="s">
        <v>1571</v>
      </c>
      <c r="F10" s="3195" t="s">
        <v>1570</v>
      </c>
      <c r="G10" s="3324"/>
      <c r="H10" s="3362" t="s">
        <v>1569</v>
      </c>
      <c r="I10" s="3363"/>
      <c r="J10" s="3364"/>
      <c r="K10" s="3195" t="s">
        <v>1568</v>
      </c>
      <c r="L10" s="3196"/>
      <c r="M10" s="644"/>
      <c r="O10" s="3349" t="s">
        <v>1563</v>
      </c>
      <c r="P10" s="2000" t="s">
        <v>1267</v>
      </c>
      <c r="Q10" s="2000" t="s">
        <v>1997</v>
      </c>
      <c r="R10" s="2000" t="s">
        <v>1270</v>
      </c>
      <c r="S10" s="2000" t="s">
        <v>1271</v>
      </c>
      <c r="T10" s="505"/>
      <c r="U10" s="528" t="s">
        <v>1835</v>
      </c>
      <c r="V10" s="1990"/>
      <c r="W10" s="1992"/>
      <c r="X10" s="645" t="s">
        <v>1567</v>
      </c>
      <c r="Y10" s="3195" t="s">
        <v>1566</v>
      </c>
      <c r="Z10" s="3324"/>
      <c r="AA10" s="3346" t="s">
        <v>1565</v>
      </c>
      <c r="AB10" s="3347"/>
      <c r="AC10" s="3348"/>
      <c r="AD10" s="3195" t="s">
        <v>1836</v>
      </c>
      <c r="AE10" s="3196"/>
      <c r="AF10" s="646"/>
    </row>
    <row r="11" spans="1:32" ht="26.25" customHeight="1">
      <c r="A11" s="522"/>
      <c r="B11" s="528" t="s">
        <v>1564</v>
      </c>
      <c r="C11" s="2000"/>
      <c r="D11" s="2000"/>
      <c r="E11" s="2000"/>
      <c r="F11" s="2000"/>
      <c r="G11" s="2000"/>
      <c r="H11" s="2000"/>
      <c r="I11" s="2000"/>
      <c r="J11" s="2000"/>
      <c r="K11" s="2000"/>
      <c r="L11" s="2000"/>
      <c r="M11" s="2000"/>
      <c r="O11" s="3350"/>
      <c r="P11" s="2000"/>
      <c r="Q11" s="2000"/>
      <c r="R11" s="2000"/>
      <c r="S11" s="2000"/>
      <c r="T11" s="505"/>
      <c r="U11" s="528" t="s">
        <v>1837</v>
      </c>
      <c r="V11" s="2000"/>
      <c r="W11" s="2000"/>
      <c r="X11" s="2000"/>
      <c r="Y11" s="2000"/>
      <c r="Z11" s="2000"/>
      <c r="AA11" s="2000"/>
      <c r="AB11" s="2000"/>
      <c r="AC11" s="2000"/>
      <c r="AD11" s="2000"/>
      <c r="AE11" s="2000"/>
      <c r="AF11" s="2000"/>
    </row>
    <row r="12" spans="1:32" ht="26.25" customHeight="1">
      <c r="A12" s="522"/>
      <c r="B12" s="528" t="s">
        <v>1562</v>
      </c>
      <c r="C12" s="3349"/>
      <c r="D12" s="3349"/>
      <c r="E12" s="3349"/>
      <c r="F12" s="3349"/>
      <c r="G12" s="3349"/>
      <c r="H12" s="2000"/>
      <c r="I12" s="2000"/>
      <c r="J12" s="2000"/>
      <c r="K12" s="2000"/>
      <c r="L12" s="2000"/>
      <c r="M12" s="2000"/>
      <c r="O12" s="3340" t="s">
        <v>1558</v>
      </c>
      <c r="P12" s="3340"/>
      <c r="Q12" s="3340"/>
      <c r="R12" s="3340"/>
      <c r="S12" s="3340"/>
      <c r="T12" s="505"/>
      <c r="U12" s="528" t="s">
        <v>1561</v>
      </c>
      <c r="V12" s="3349"/>
      <c r="W12" s="3349"/>
      <c r="X12" s="3349"/>
      <c r="Y12" s="3349"/>
      <c r="Z12" s="3349"/>
      <c r="AA12" s="2000"/>
      <c r="AB12" s="2000"/>
      <c r="AC12" s="2000"/>
      <c r="AD12" s="2000"/>
      <c r="AE12" s="2000"/>
      <c r="AF12" s="2000"/>
    </row>
    <row r="13" spans="1:32" ht="26.25" customHeight="1">
      <c r="A13" s="521"/>
      <c r="B13" s="1962" t="s">
        <v>1560</v>
      </c>
      <c r="C13" s="1962" t="s">
        <v>1559</v>
      </c>
      <c r="D13" s="1962"/>
      <c r="E13" s="1962"/>
      <c r="F13" s="1962"/>
      <c r="G13" s="1962"/>
      <c r="H13" s="3196" t="s">
        <v>1838</v>
      </c>
      <c r="I13" s="3196"/>
      <c r="J13" s="1962"/>
      <c r="K13" s="1962"/>
      <c r="L13" s="1962"/>
      <c r="M13" s="1962"/>
      <c r="O13" s="3341"/>
      <c r="P13" s="3341"/>
      <c r="Q13" s="3341"/>
      <c r="R13" s="3341"/>
      <c r="S13" s="3341"/>
      <c r="T13" s="647"/>
      <c r="U13" s="1962" t="s">
        <v>1557</v>
      </c>
      <c r="V13" s="1962" t="s">
        <v>1556</v>
      </c>
      <c r="W13" s="1962"/>
      <c r="X13" s="1962"/>
      <c r="Y13" s="1962"/>
      <c r="Z13" s="1962"/>
      <c r="AA13" s="3196" t="s">
        <v>1839</v>
      </c>
      <c r="AB13" s="3196"/>
      <c r="AC13" s="1962"/>
      <c r="AD13" s="1962"/>
      <c r="AE13" s="1962"/>
      <c r="AF13" s="1962"/>
    </row>
    <row r="14" spans="1:32" ht="26.25" customHeight="1">
      <c r="A14" s="521"/>
      <c r="B14" s="1962"/>
      <c r="C14" s="1962" t="s">
        <v>1555</v>
      </c>
      <c r="D14" s="1962"/>
      <c r="E14" s="528" t="s">
        <v>1554</v>
      </c>
      <c r="F14" s="528" t="s">
        <v>1553</v>
      </c>
      <c r="G14" s="528" t="s">
        <v>1840</v>
      </c>
      <c r="H14" s="3324" t="s">
        <v>1841</v>
      </c>
      <c r="I14" s="3196"/>
      <c r="J14" s="3195" t="s">
        <v>1552</v>
      </c>
      <c r="K14" s="3324"/>
      <c r="L14" s="3196"/>
      <c r="M14" s="528" t="s">
        <v>1551</v>
      </c>
      <c r="O14" s="3342"/>
      <c r="P14" s="3343"/>
      <c r="Q14" s="3343"/>
      <c r="R14" s="3343"/>
      <c r="S14" s="3343"/>
      <c r="T14" s="524"/>
      <c r="U14" s="1962"/>
      <c r="V14" s="1962" t="s">
        <v>1550</v>
      </c>
      <c r="W14" s="1962"/>
      <c r="X14" s="528" t="s">
        <v>1549</v>
      </c>
      <c r="Y14" s="528" t="s">
        <v>1548</v>
      </c>
      <c r="Z14" s="528" t="s">
        <v>1547</v>
      </c>
      <c r="AA14" s="3324" t="s">
        <v>1546</v>
      </c>
      <c r="AB14" s="3196"/>
      <c r="AC14" s="3195" t="s">
        <v>1545</v>
      </c>
      <c r="AD14" s="3324"/>
      <c r="AE14" s="3196"/>
      <c r="AF14" s="528" t="s">
        <v>1544</v>
      </c>
    </row>
    <row r="15" spans="1:32" ht="26.25" customHeight="1">
      <c r="A15" s="521"/>
      <c r="B15" s="1962"/>
      <c r="C15" s="3344"/>
      <c r="D15" s="3345"/>
      <c r="E15" s="648"/>
      <c r="F15" s="649"/>
      <c r="G15" s="648"/>
      <c r="H15" s="3334"/>
      <c r="I15" s="3335"/>
      <c r="J15" s="3334"/>
      <c r="K15" s="3351"/>
      <c r="L15" s="3335"/>
      <c r="M15" s="650"/>
      <c r="O15" s="620" t="s">
        <v>2138</v>
      </c>
      <c r="S15" s="652" t="s">
        <v>1272</v>
      </c>
      <c r="T15" s="651"/>
      <c r="U15" s="1962"/>
      <c r="V15" s="3344"/>
      <c r="W15" s="3345"/>
      <c r="X15" s="648"/>
      <c r="Y15" s="648"/>
      <c r="Z15" s="648"/>
      <c r="AA15" s="3334"/>
      <c r="AB15" s="3335"/>
      <c r="AC15" s="3334"/>
      <c r="AD15" s="3351"/>
      <c r="AE15" s="3335"/>
      <c r="AF15" s="650"/>
    </row>
    <row r="16" spans="1:32" ht="26.25" customHeight="1">
      <c r="A16" s="521"/>
      <c r="B16" s="1962"/>
      <c r="C16" s="3365" t="s">
        <v>1543</v>
      </c>
      <c r="D16" s="3366"/>
      <c r="E16" s="1995" t="s">
        <v>1542</v>
      </c>
      <c r="F16" s="1995"/>
      <c r="G16" s="1962" t="s">
        <v>1541</v>
      </c>
      <c r="H16" s="1962"/>
      <c r="I16" s="1962"/>
      <c r="J16" s="1962"/>
      <c r="K16" s="1962"/>
      <c r="L16" s="1962"/>
      <c r="M16" s="1962" t="s">
        <v>1540</v>
      </c>
      <c r="O16" s="612" t="s">
        <v>1531</v>
      </c>
      <c r="P16" s="612" t="s">
        <v>1530</v>
      </c>
      <c r="Q16" s="1995" t="s">
        <v>1506</v>
      </c>
      <c r="R16" s="1995"/>
      <c r="S16" s="1995"/>
      <c r="U16" s="1962"/>
      <c r="V16" s="3365" t="s">
        <v>1539</v>
      </c>
      <c r="W16" s="3366"/>
      <c r="X16" s="1995" t="s">
        <v>1538</v>
      </c>
      <c r="Y16" s="1995"/>
      <c r="Z16" s="1962" t="s">
        <v>1537</v>
      </c>
      <c r="AA16" s="1962"/>
      <c r="AB16" s="1962"/>
      <c r="AC16" s="1962"/>
      <c r="AD16" s="1962"/>
      <c r="AE16" s="1962"/>
      <c r="AF16" s="1962" t="s">
        <v>1536</v>
      </c>
    </row>
    <row r="17" spans="1:32" ht="27" customHeight="1">
      <c r="A17" s="521"/>
      <c r="B17" s="1962"/>
      <c r="C17" s="3367"/>
      <c r="D17" s="3368"/>
      <c r="E17" s="1995"/>
      <c r="F17" s="1995"/>
      <c r="G17" s="528" t="s">
        <v>1535</v>
      </c>
      <c r="H17" s="3195" t="s">
        <v>1534</v>
      </c>
      <c r="I17" s="3196"/>
      <c r="J17" s="3195" t="s">
        <v>1533</v>
      </c>
      <c r="K17" s="3196"/>
      <c r="L17" s="528" t="s">
        <v>1532</v>
      </c>
      <c r="M17" s="1962"/>
      <c r="O17" s="3336" t="s">
        <v>1998</v>
      </c>
      <c r="P17" s="3317" t="s">
        <v>1999</v>
      </c>
      <c r="Q17" s="3339" t="s">
        <v>1526</v>
      </c>
      <c r="R17" s="3339"/>
      <c r="S17" s="3339"/>
      <c r="U17" s="1962"/>
      <c r="V17" s="3367"/>
      <c r="W17" s="3368"/>
      <c r="X17" s="1995"/>
      <c r="Y17" s="1995"/>
      <c r="Z17" s="528" t="s">
        <v>1529</v>
      </c>
      <c r="AA17" s="3195" t="s">
        <v>1842</v>
      </c>
      <c r="AB17" s="3196"/>
      <c r="AC17" s="3195" t="s">
        <v>1528</v>
      </c>
      <c r="AD17" s="3196"/>
      <c r="AE17" s="653" t="s">
        <v>1527</v>
      </c>
      <c r="AF17" s="1962"/>
    </row>
    <row r="18" spans="1:32" ht="26.25" customHeight="1">
      <c r="A18" s="525"/>
      <c r="B18" s="1962"/>
      <c r="C18" s="3369"/>
      <c r="D18" s="3370"/>
      <c r="E18" s="3189">
        <v>0</v>
      </c>
      <c r="F18" s="3189"/>
      <c r="G18" s="654">
        <v>0</v>
      </c>
      <c r="H18" s="3334">
        <v>0</v>
      </c>
      <c r="I18" s="3335"/>
      <c r="J18" s="3334">
        <v>0</v>
      </c>
      <c r="K18" s="3335"/>
      <c r="L18" s="654">
        <v>0</v>
      </c>
      <c r="M18" s="650">
        <f>SUM(E18:L18)</f>
        <v>0</v>
      </c>
      <c r="O18" s="3337"/>
      <c r="P18" s="3318"/>
      <c r="Q18" s="3339"/>
      <c r="R18" s="3339"/>
      <c r="S18" s="3339"/>
      <c r="U18" s="1962"/>
      <c r="V18" s="3369"/>
      <c r="W18" s="3370"/>
      <c r="X18" s="3189"/>
      <c r="Y18" s="3189"/>
      <c r="Z18" s="654"/>
      <c r="AA18" s="3334"/>
      <c r="AB18" s="3335"/>
      <c r="AC18" s="3334"/>
      <c r="AD18" s="3335"/>
      <c r="AE18" s="654">
        <f>SUM(Y18:AC18)</f>
        <v>0</v>
      </c>
      <c r="AF18" s="650">
        <f>X15+AE18</f>
        <v>0</v>
      </c>
    </row>
    <row r="19" spans="1:32" ht="12" customHeight="1">
      <c r="A19" s="522"/>
      <c r="B19" s="3328"/>
      <c r="C19" s="3329"/>
      <c r="D19" s="3329"/>
      <c r="E19" s="3329"/>
      <c r="F19" s="3329"/>
      <c r="G19" s="3329"/>
      <c r="H19" s="3329"/>
      <c r="I19" s="3329"/>
      <c r="J19" s="3329"/>
      <c r="K19" s="3329"/>
      <c r="L19" s="3329"/>
      <c r="M19" s="3330"/>
      <c r="O19" s="3337"/>
      <c r="P19" s="3318"/>
      <c r="Q19" s="3339"/>
      <c r="R19" s="3339"/>
      <c r="S19" s="3339"/>
      <c r="U19" s="3329"/>
      <c r="V19" s="3329"/>
      <c r="W19" s="3329"/>
      <c r="X19" s="3329"/>
      <c r="Y19" s="3329"/>
      <c r="Z19" s="3329"/>
      <c r="AA19" s="3329"/>
      <c r="AB19" s="3329"/>
      <c r="AC19" s="3329"/>
      <c r="AD19" s="3329"/>
      <c r="AE19" s="3329"/>
      <c r="AF19" s="3329"/>
    </row>
    <row r="20" spans="1:32">
      <c r="A20" s="525"/>
      <c r="B20" s="3331" t="s">
        <v>1525</v>
      </c>
      <c r="C20" s="3331"/>
      <c r="D20" s="3331"/>
      <c r="E20" s="3331"/>
      <c r="F20" s="3331"/>
      <c r="G20" s="3331"/>
      <c r="H20" s="3331"/>
      <c r="I20" s="3331"/>
      <c r="J20" s="3331"/>
      <c r="K20" s="3331"/>
      <c r="L20" s="3331"/>
      <c r="M20" s="3332"/>
      <c r="O20" s="3337"/>
      <c r="P20" s="3318"/>
      <c r="Q20" s="3339"/>
      <c r="R20" s="3339"/>
      <c r="S20" s="3339"/>
      <c r="U20" s="3331" t="s">
        <v>1524</v>
      </c>
      <c r="V20" s="3331"/>
      <c r="W20" s="3331"/>
      <c r="X20" s="3331"/>
      <c r="Y20" s="3331"/>
      <c r="Z20" s="3331"/>
      <c r="AA20" s="3331"/>
      <c r="AB20" s="3331"/>
      <c r="AC20" s="3331"/>
      <c r="AD20" s="3331"/>
      <c r="AE20" s="3331"/>
      <c r="AF20" s="3331"/>
    </row>
    <row r="21" spans="1:32">
      <c r="A21" s="525"/>
      <c r="B21" s="655" t="s">
        <v>1523</v>
      </c>
      <c r="C21" s="491"/>
      <c r="D21" s="491"/>
      <c r="E21" s="491"/>
      <c r="F21" s="491"/>
      <c r="G21" s="491"/>
      <c r="H21" s="491"/>
      <c r="I21" s="491"/>
      <c r="J21" s="491"/>
      <c r="K21" s="491"/>
      <c r="L21" s="491"/>
      <c r="M21" s="490"/>
      <c r="O21" s="3337"/>
      <c r="P21" s="3318"/>
      <c r="Q21" s="3339"/>
      <c r="R21" s="3339"/>
      <c r="S21" s="3339"/>
      <c r="U21" s="3333" t="s">
        <v>1522</v>
      </c>
      <c r="V21" s="3333"/>
      <c r="W21" s="3333"/>
      <c r="X21" s="3333"/>
      <c r="Y21" s="3333"/>
      <c r="Z21" s="3333"/>
      <c r="AA21" s="3333"/>
      <c r="AB21" s="3333"/>
      <c r="AC21" s="3333"/>
      <c r="AD21" s="3333"/>
      <c r="AE21" s="3333"/>
      <c r="AF21" s="3333"/>
    </row>
    <row r="22" spans="1:32" ht="16.5" customHeight="1">
      <c r="A22" s="525"/>
      <c r="B22" s="655" t="s">
        <v>1521</v>
      </c>
      <c r="C22" s="491"/>
      <c r="D22" s="491"/>
      <c r="E22" s="491"/>
      <c r="F22" s="491"/>
      <c r="G22" s="491"/>
      <c r="H22" s="491"/>
      <c r="I22" s="491"/>
      <c r="J22" s="491"/>
      <c r="K22" s="491"/>
      <c r="L22" s="491"/>
      <c r="M22" s="490"/>
      <c r="O22" s="3337"/>
      <c r="P22" s="3318"/>
      <c r="Q22" s="3339"/>
      <c r="R22" s="3339"/>
      <c r="S22" s="3339"/>
      <c r="U22" s="3333"/>
      <c r="V22" s="3333"/>
      <c r="W22" s="3333"/>
      <c r="X22" s="3333"/>
      <c r="Y22" s="3333"/>
      <c r="Z22" s="3333"/>
      <c r="AA22" s="3333"/>
      <c r="AB22" s="3333"/>
      <c r="AC22" s="3333"/>
      <c r="AD22" s="3333"/>
      <c r="AE22" s="3333"/>
      <c r="AF22" s="3333"/>
    </row>
    <row r="23" spans="1:32">
      <c r="A23" s="522"/>
      <c r="B23" s="655" t="s">
        <v>1843</v>
      </c>
      <c r="C23" s="491"/>
      <c r="D23" s="491"/>
      <c r="E23" s="491"/>
      <c r="F23" s="491"/>
      <c r="G23" s="491"/>
      <c r="H23" s="491"/>
      <c r="I23" s="491"/>
      <c r="J23" s="491"/>
      <c r="K23" s="491"/>
      <c r="L23" s="491"/>
      <c r="M23" s="490"/>
      <c r="O23" s="3338"/>
      <c r="P23" s="3319"/>
      <c r="Q23" s="3339"/>
      <c r="R23" s="3339"/>
      <c r="S23" s="3339"/>
      <c r="U23" s="3333"/>
      <c r="V23" s="3333"/>
      <c r="W23" s="3333"/>
      <c r="X23" s="3333"/>
      <c r="Y23" s="3333"/>
      <c r="Z23" s="3333"/>
      <c r="AA23" s="3333"/>
      <c r="AB23" s="3333"/>
      <c r="AC23" s="3333"/>
      <c r="AD23" s="3333"/>
      <c r="AE23" s="3333"/>
      <c r="AF23" s="3333"/>
    </row>
    <row r="24" spans="1:32">
      <c r="A24" s="525"/>
      <c r="B24" s="656" t="s">
        <v>1520</v>
      </c>
      <c r="C24" s="657"/>
      <c r="D24" s="657"/>
      <c r="E24" s="657"/>
      <c r="F24" s="657"/>
      <c r="G24" s="657"/>
      <c r="H24" s="657"/>
      <c r="I24" s="657"/>
      <c r="J24" s="491"/>
      <c r="K24" s="491"/>
      <c r="L24" s="491"/>
      <c r="M24" s="490"/>
      <c r="O24" s="486" t="s">
        <v>1519</v>
      </c>
      <c r="U24" s="3333"/>
      <c r="V24" s="3333"/>
      <c r="W24" s="3333"/>
      <c r="X24" s="3333"/>
      <c r="Y24" s="3333"/>
      <c r="Z24" s="3333"/>
      <c r="AA24" s="3333"/>
      <c r="AB24" s="3333"/>
      <c r="AC24" s="3333"/>
      <c r="AD24" s="3333"/>
      <c r="AE24" s="3333"/>
      <c r="AF24" s="3333"/>
    </row>
    <row r="25" spans="1:32">
      <c r="A25" s="525"/>
      <c r="B25" s="655" t="s">
        <v>1844</v>
      </c>
      <c r="C25" s="492"/>
      <c r="D25" s="492"/>
      <c r="E25" s="492"/>
      <c r="F25" s="492"/>
      <c r="G25" s="492"/>
      <c r="H25" s="492"/>
      <c r="I25" s="492"/>
      <c r="J25" s="492"/>
      <c r="K25" s="492"/>
      <c r="L25" s="492"/>
      <c r="M25" s="488"/>
      <c r="U25" s="3333"/>
      <c r="V25" s="3333"/>
      <c r="W25" s="3333"/>
      <c r="X25" s="3333"/>
      <c r="Y25" s="3333"/>
      <c r="Z25" s="3333"/>
      <c r="AA25" s="3333"/>
      <c r="AB25" s="3333"/>
      <c r="AC25" s="3333"/>
      <c r="AD25" s="3333"/>
      <c r="AE25" s="3333"/>
      <c r="AF25" s="3333"/>
    </row>
    <row r="26" spans="1:32">
      <c r="A26" s="525"/>
      <c r="B26" s="655"/>
      <c r="C26" s="492"/>
      <c r="D26" s="492"/>
      <c r="E26" s="492"/>
      <c r="F26" s="492"/>
      <c r="G26" s="492"/>
      <c r="H26" s="492"/>
      <c r="I26" s="492"/>
      <c r="J26" s="492"/>
      <c r="K26" s="492"/>
      <c r="L26" s="492"/>
      <c r="M26" s="488"/>
      <c r="O26" s="620" t="s">
        <v>1518</v>
      </c>
      <c r="U26" s="3333"/>
      <c r="V26" s="3333"/>
      <c r="W26" s="3333"/>
      <c r="X26" s="3333"/>
      <c r="Y26" s="3333"/>
      <c r="Z26" s="3333"/>
      <c r="AA26" s="3333"/>
      <c r="AB26" s="3333"/>
      <c r="AC26" s="3333"/>
      <c r="AD26" s="3333"/>
      <c r="AE26" s="3333"/>
      <c r="AF26" s="3333"/>
    </row>
    <row r="27" spans="1:32">
      <c r="A27" s="525"/>
      <c r="B27" s="655" t="s">
        <v>1517</v>
      </c>
      <c r="C27" s="492"/>
      <c r="D27" s="492"/>
      <c r="E27" s="492"/>
      <c r="F27" s="492"/>
      <c r="G27" s="491" t="s">
        <v>1510</v>
      </c>
      <c r="H27" s="492"/>
      <c r="I27" s="492"/>
      <c r="J27" s="491" t="s">
        <v>1509</v>
      </c>
      <c r="K27" s="491"/>
      <c r="L27" s="492"/>
      <c r="M27" s="488"/>
      <c r="O27" s="3357" t="s">
        <v>2126</v>
      </c>
      <c r="P27" s="3358"/>
      <c r="Q27" s="762" t="s">
        <v>2127</v>
      </c>
      <c r="R27" s="762" t="s">
        <v>2128</v>
      </c>
      <c r="S27" s="762" t="s">
        <v>2129</v>
      </c>
      <c r="U27" s="3333"/>
      <c r="V27" s="3333"/>
      <c r="W27" s="3333"/>
      <c r="X27" s="3333"/>
      <c r="Y27" s="3333"/>
      <c r="Z27" s="3333"/>
      <c r="AA27" s="3333"/>
      <c r="AB27" s="3333"/>
      <c r="AC27" s="3333"/>
      <c r="AD27" s="3333"/>
      <c r="AE27" s="3333"/>
      <c r="AF27" s="3333"/>
    </row>
    <row r="28" spans="1:32">
      <c r="A28" s="525"/>
      <c r="B28" s="655" t="s">
        <v>1845</v>
      </c>
      <c r="C28" s="492"/>
      <c r="D28" s="492"/>
      <c r="E28" s="492"/>
      <c r="F28" s="492"/>
      <c r="G28" s="491" t="s">
        <v>1510</v>
      </c>
      <c r="H28" s="492"/>
      <c r="I28" s="492"/>
      <c r="J28" s="491" t="s">
        <v>1509</v>
      </c>
      <c r="K28" s="491"/>
      <c r="L28" s="492"/>
      <c r="M28" s="488"/>
      <c r="O28" s="3359" t="s">
        <v>2130</v>
      </c>
      <c r="P28" s="3360"/>
      <c r="Q28" s="763" t="s">
        <v>2131</v>
      </c>
      <c r="R28" s="764" t="s">
        <v>2132</v>
      </c>
      <c r="S28" s="764" t="s">
        <v>2133</v>
      </c>
      <c r="U28" s="3306" t="s">
        <v>1846</v>
      </c>
      <c r="V28" s="3306"/>
      <c r="W28" s="3306"/>
      <c r="X28" s="3306"/>
      <c r="Y28" s="3306"/>
      <c r="Z28" s="3306"/>
      <c r="AA28" s="3306"/>
      <c r="AB28" s="3306"/>
      <c r="AC28" s="489" t="s">
        <v>1504</v>
      </c>
      <c r="AD28" s="495"/>
      <c r="AE28" s="495" t="s">
        <v>1503</v>
      </c>
      <c r="AF28" s="495"/>
    </row>
    <row r="29" spans="1:32">
      <c r="A29" s="525"/>
      <c r="B29" s="487"/>
      <c r="C29" s="492"/>
      <c r="D29" s="492"/>
      <c r="E29" s="492"/>
      <c r="F29" s="492"/>
      <c r="G29" s="492"/>
      <c r="H29" s="492"/>
      <c r="I29" s="492"/>
      <c r="J29" s="492"/>
      <c r="K29" s="492"/>
      <c r="L29" s="492"/>
      <c r="M29" s="488"/>
      <c r="O29" s="3359" t="s">
        <v>2134</v>
      </c>
      <c r="P29" s="3360"/>
      <c r="Q29" s="763" t="s">
        <v>2131</v>
      </c>
      <c r="R29" s="763" t="s">
        <v>2135</v>
      </c>
      <c r="S29" s="764" t="s">
        <v>2133</v>
      </c>
      <c r="U29" s="3306" t="s">
        <v>1516</v>
      </c>
      <c r="V29" s="3306"/>
      <c r="W29" s="3306"/>
      <c r="X29" s="3306"/>
      <c r="Y29" s="3306"/>
      <c r="Z29" s="3306"/>
      <c r="AA29" s="3306"/>
      <c r="AB29" s="3306"/>
      <c r="AC29" s="489" t="s">
        <v>1504</v>
      </c>
      <c r="AD29" s="495"/>
      <c r="AE29" s="495" t="s">
        <v>1847</v>
      </c>
      <c r="AF29" s="495"/>
    </row>
    <row r="30" spans="1:32">
      <c r="A30" s="525"/>
      <c r="B30" s="3307" t="s">
        <v>1515</v>
      </c>
      <c r="C30" s="3308"/>
      <c r="D30" s="3308"/>
      <c r="E30" s="3308"/>
      <c r="F30" s="3308"/>
      <c r="G30" s="3308"/>
      <c r="H30" s="3308"/>
      <c r="I30" s="3308"/>
      <c r="J30" s="3308"/>
      <c r="K30" s="3308"/>
      <c r="L30" s="3308"/>
      <c r="M30" s="3309"/>
      <c r="O30" s="3359" t="s">
        <v>2136</v>
      </c>
      <c r="P30" s="3360"/>
      <c r="Q30" s="763" t="s">
        <v>2131</v>
      </c>
      <c r="R30" s="764" t="s">
        <v>2135</v>
      </c>
      <c r="S30" s="764" t="s">
        <v>2133</v>
      </c>
      <c r="U30" s="3308" t="s">
        <v>1848</v>
      </c>
      <c r="V30" s="3308"/>
      <c r="W30" s="3308"/>
      <c r="X30" s="3308"/>
      <c r="Y30" s="3308"/>
      <c r="Z30" s="3308"/>
      <c r="AA30" s="3308"/>
      <c r="AB30" s="3308"/>
      <c r="AC30" s="3308"/>
      <c r="AD30" s="3308"/>
      <c r="AE30" s="3308"/>
      <c r="AF30" s="3308"/>
    </row>
    <row r="31" spans="1:32" ht="35.25" customHeight="1">
      <c r="A31" s="525"/>
      <c r="B31" s="3310" t="s">
        <v>1849</v>
      </c>
      <c r="C31" s="3311"/>
      <c r="D31" s="3311"/>
      <c r="E31" s="3311"/>
      <c r="F31" s="3311"/>
      <c r="G31" s="3311"/>
      <c r="H31" s="3311"/>
      <c r="I31" s="3311"/>
      <c r="J31" s="3311"/>
      <c r="K31" s="3311"/>
      <c r="L31" s="3311"/>
      <c r="M31" s="3312"/>
      <c r="O31" s="765"/>
      <c r="P31" s="765"/>
      <c r="Q31" s="766"/>
      <c r="R31" s="765"/>
      <c r="S31" s="765"/>
      <c r="U31" s="3313" t="s">
        <v>1514</v>
      </c>
      <c r="V31" s="3313"/>
      <c r="W31" s="3313"/>
      <c r="X31" s="3313"/>
      <c r="Y31" s="3313"/>
      <c r="Z31" s="3313"/>
      <c r="AA31" s="3313"/>
      <c r="AB31" s="3313"/>
      <c r="AC31" s="3313"/>
      <c r="AD31" s="3313"/>
      <c r="AE31" s="3313"/>
      <c r="AF31" s="3313"/>
    </row>
    <row r="32" spans="1:32" ht="18" customHeight="1">
      <c r="A32" s="533"/>
      <c r="B32" s="3310" t="s">
        <v>1513</v>
      </c>
      <c r="C32" s="3306"/>
      <c r="D32" s="3306"/>
      <c r="E32" s="3306"/>
      <c r="F32" s="3306"/>
      <c r="G32" s="3306"/>
      <c r="H32" s="3306"/>
      <c r="I32" s="3306"/>
      <c r="J32" s="3306"/>
      <c r="K32" s="3306"/>
      <c r="L32" s="3306"/>
      <c r="M32" s="3314"/>
      <c r="O32" s="620" t="s">
        <v>1512</v>
      </c>
      <c r="U32" s="3313"/>
      <c r="V32" s="3313"/>
      <c r="W32" s="3313"/>
      <c r="X32" s="3313"/>
      <c r="Y32" s="3313"/>
      <c r="Z32" s="3313"/>
      <c r="AA32" s="3313"/>
      <c r="AB32" s="3313"/>
      <c r="AC32" s="3313"/>
      <c r="AD32" s="3313"/>
      <c r="AE32" s="3313"/>
      <c r="AF32" s="3313"/>
    </row>
    <row r="33" spans="1:32" ht="16.5" customHeight="1">
      <c r="B33" s="3310"/>
      <c r="C33" s="3306"/>
      <c r="D33" s="3306"/>
      <c r="E33" s="3306"/>
      <c r="F33" s="3306"/>
      <c r="G33" s="3306"/>
      <c r="H33" s="3306"/>
      <c r="I33" s="3306"/>
      <c r="J33" s="3306"/>
      <c r="K33" s="3306"/>
      <c r="L33" s="3306"/>
      <c r="M33" s="3314"/>
      <c r="O33" s="1995" t="s">
        <v>1508</v>
      </c>
      <c r="P33" s="1995"/>
      <c r="Q33" s="1995" t="s">
        <v>1507</v>
      </c>
      <c r="R33" s="1995"/>
      <c r="S33" s="612" t="s">
        <v>1851</v>
      </c>
      <c r="U33" s="3313"/>
      <c r="V33" s="3313"/>
      <c r="W33" s="3313"/>
      <c r="X33" s="3313"/>
      <c r="Y33" s="3313"/>
      <c r="Z33" s="3313"/>
      <c r="AA33" s="3313"/>
      <c r="AB33" s="3313"/>
      <c r="AC33" s="3313"/>
      <c r="AD33" s="3313"/>
      <c r="AE33" s="3313"/>
      <c r="AF33" s="3313"/>
    </row>
    <row r="34" spans="1:32" ht="19.5" customHeight="1">
      <c r="A34" s="533"/>
      <c r="B34" s="493"/>
      <c r="C34" s="494"/>
      <c r="D34" s="494"/>
      <c r="E34" s="494"/>
      <c r="F34" s="494"/>
      <c r="G34" s="494"/>
      <c r="H34" s="494"/>
      <c r="I34" s="494"/>
      <c r="J34" s="494"/>
      <c r="K34" s="494"/>
      <c r="L34" s="494"/>
      <c r="M34" s="658"/>
      <c r="O34" s="1990" t="s">
        <v>1505</v>
      </c>
      <c r="P34" s="1991"/>
      <c r="Q34" s="1990" t="s">
        <v>2000</v>
      </c>
      <c r="R34" s="1991"/>
      <c r="S34" s="3317" t="s">
        <v>1852</v>
      </c>
      <c r="U34" s="3313"/>
      <c r="V34" s="3313"/>
      <c r="W34" s="3313"/>
      <c r="X34" s="3313"/>
      <c r="Y34" s="3313"/>
      <c r="Z34" s="3313"/>
      <c r="AA34" s="3313"/>
      <c r="AB34" s="3313"/>
      <c r="AC34" s="3313"/>
      <c r="AD34" s="3313"/>
      <c r="AE34" s="3313"/>
      <c r="AF34" s="3313"/>
    </row>
    <row r="35" spans="1:32" ht="21.75" customHeight="1">
      <c r="A35" s="535"/>
      <c r="B35" s="659" t="s">
        <v>1511</v>
      </c>
      <c r="C35" s="660"/>
      <c r="D35" s="660"/>
      <c r="E35" s="660"/>
      <c r="F35" s="660"/>
      <c r="G35" s="661" t="s">
        <v>1510</v>
      </c>
      <c r="H35" s="660"/>
      <c r="I35" s="660"/>
      <c r="J35" s="661" t="s">
        <v>1850</v>
      </c>
      <c r="K35" s="661"/>
      <c r="L35" s="660"/>
      <c r="M35" s="496"/>
      <c r="O35" s="1990" t="s">
        <v>2004</v>
      </c>
      <c r="P35" s="1991"/>
      <c r="Q35" s="1990" t="s">
        <v>2001</v>
      </c>
      <c r="R35" s="1991"/>
      <c r="S35" s="3318"/>
      <c r="U35" s="3313"/>
      <c r="V35" s="3313"/>
      <c r="W35" s="3313"/>
      <c r="X35" s="3313"/>
      <c r="Y35" s="3313"/>
      <c r="Z35" s="3313"/>
      <c r="AA35" s="3313"/>
      <c r="AB35" s="3313"/>
      <c r="AC35" s="3313"/>
      <c r="AD35" s="3313"/>
      <c r="AE35" s="3313"/>
      <c r="AF35" s="3313"/>
    </row>
    <row r="36" spans="1:32" ht="24.75" customHeight="1">
      <c r="A36" s="535"/>
      <c r="B36" s="491"/>
      <c r="C36" s="492"/>
      <c r="D36" s="492"/>
      <c r="E36" s="492"/>
      <c r="F36" s="492"/>
      <c r="G36" s="491"/>
      <c r="H36" s="492"/>
      <c r="I36" s="492"/>
      <c r="J36" s="491"/>
      <c r="K36" s="491"/>
      <c r="L36" s="492"/>
      <c r="M36" s="492"/>
      <c r="O36" s="1990" t="s">
        <v>1855</v>
      </c>
      <c r="P36" s="1991"/>
      <c r="Q36" s="1990" t="s">
        <v>2002</v>
      </c>
      <c r="R36" s="1991"/>
      <c r="S36" s="3318"/>
      <c r="U36" s="3313" t="s">
        <v>1853</v>
      </c>
      <c r="V36" s="3313"/>
      <c r="W36" s="3313"/>
      <c r="X36" s="3313"/>
      <c r="Y36" s="3313"/>
      <c r="Z36" s="3313"/>
      <c r="AA36" s="3313"/>
      <c r="AB36" s="662"/>
      <c r="AC36" s="489" t="s">
        <v>1504</v>
      </c>
      <c r="AD36" s="495"/>
      <c r="AE36" s="495" t="s">
        <v>1847</v>
      </c>
      <c r="AF36" s="662"/>
    </row>
    <row r="37" spans="1:32" ht="17.25" customHeight="1">
      <c r="A37" s="535"/>
      <c r="B37" s="3320" t="s">
        <v>1854</v>
      </c>
      <c r="C37" s="3320"/>
      <c r="D37" s="3320"/>
      <c r="E37" s="3320"/>
      <c r="F37" s="3320"/>
      <c r="G37" s="3320"/>
      <c r="H37" s="3320"/>
      <c r="I37" s="3320"/>
      <c r="J37" s="3320"/>
      <c r="K37" s="3320"/>
      <c r="L37" s="3320"/>
      <c r="M37" s="3320"/>
      <c r="O37" s="1990" t="s">
        <v>1856</v>
      </c>
      <c r="P37" s="1991"/>
      <c r="Q37" s="1990" t="s">
        <v>2003</v>
      </c>
      <c r="R37" s="1991"/>
      <c r="S37" s="3319"/>
      <c r="U37" s="662"/>
      <c r="V37" s="662"/>
      <c r="W37" s="662"/>
      <c r="X37" s="662"/>
      <c r="Y37" s="662"/>
      <c r="Z37" s="662"/>
      <c r="AA37" s="662"/>
      <c r="AB37" s="662"/>
      <c r="AC37" s="662"/>
      <c r="AD37" s="662"/>
      <c r="AE37" s="662"/>
      <c r="AF37" s="662"/>
    </row>
    <row r="38" spans="1:32">
      <c r="A38" s="533"/>
      <c r="B38" s="3327">
        <f ca="1">TODAY()</f>
        <v>45428</v>
      </c>
      <c r="C38" s="3327"/>
      <c r="D38" s="3327"/>
      <c r="E38" s="3327"/>
      <c r="F38" s="3327"/>
      <c r="G38" s="3327"/>
      <c r="H38" s="3327"/>
      <c r="I38" s="3327"/>
      <c r="J38" s="3327"/>
      <c r="K38" s="3327"/>
      <c r="L38" s="3327"/>
      <c r="M38" s="3327"/>
      <c r="U38" s="3315">
        <f ca="1">TODAY()</f>
        <v>45428</v>
      </c>
      <c r="V38" s="3315"/>
      <c r="W38" s="3315"/>
      <c r="X38" s="3315"/>
      <c r="Y38" s="3315"/>
      <c r="Z38" s="3315"/>
      <c r="AA38" s="3315"/>
      <c r="AB38" s="3315"/>
      <c r="AC38" s="3315"/>
      <c r="AD38" s="3315"/>
      <c r="AE38" s="3315"/>
      <c r="AF38" s="3315"/>
    </row>
    <row r="39" spans="1:32" s="561" customFormat="1">
      <c r="A39" s="508"/>
      <c r="B39" s="663"/>
      <c r="C39" s="663"/>
      <c r="D39" s="663"/>
      <c r="E39" s="663"/>
      <c r="F39" s="663"/>
      <c r="G39" s="663"/>
      <c r="H39" s="663"/>
      <c r="I39" s="663"/>
      <c r="J39" s="663"/>
      <c r="K39" s="663"/>
      <c r="L39" s="663"/>
      <c r="M39" s="663"/>
      <c r="N39" s="664"/>
      <c r="O39" s="486"/>
      <c r="P39" s="486"/>
      <c r="Q39" s="486"/>
      <c r="R39" s="486"/>
      <c r="S39" s="486"/>
      <c r="U39" s="663"/>
      <c r="V39" s="663"/>
      <c r="W39" s="663"/>
      <c r="X39" s="663"/>
      <c r="Y39" s="663"/>
      <c r="Z39" s="663"/>
      <c r="AA39" s="663"/>
      <c r="AB39" s="663"/>
      <c r="AC39" s="663"/>
      <c r="AD39" s="663"/>
      <c r="AE39" s="663"/>
      <c r="AF39" s="663"/>
    </row>
    <row r="40" spans="1:32">
      <c r="H40" s="633" t="s">
        <v>1502</v>
      </c>
      <c r="J40" s="3316" t="s">
        <v>1473</v>
      </c>
      <c r="K40" s="3316"/>
      <c r="L40" s="3316"/>
      <c r="M40" s="665"/>
      <c r="N40" s="663"/>
      <c r="AA40" s="633" t="s">
        <v>1857</v>
      </c>
      <c r="AC40" s="3316" t="s">
        <v>1858</v>
      </c>
      <c r="AD40" s="3316"/>
      <c r="AE40" s="3316"/>
      <c r="AF40" s="665"/>
    </row>
    <row r="41" spans="1:32" ht="9.75" customHeight="1">
      <c r="J41" s="633"/>
      <c r="K41" s="633"/>
      <c r="L41" s="633"/>
      <c r="M41" s="665"/>
      <c r="AC41" s="633"/>
      <c r="AD41" s="633"/>
      <c r="AE41" s="633"/>
      <c r="AF41" s="665"/>
    </row>
    <row r="42" spans="1:32" ht="16.5" customHeight="1">
      <c r="B42" s="3184" t="s">
        <v>1501</v>
      </c>
      <c r="C42" s="3184"/>
      <c r="D42" s="3184"/>
      <c r="E42" s="3184"/>
      <c r="F42" s="3184"/>
      <c r="G42" s="3184"/>
      <c r="H42" s="3184"/>
      <c r="I42" s="3184"/>
      <c r="J42" s="3184"/>
      <c r="K42" s="3184"/>
      <c r="L42" s="3184"/>
      <c r="M42" s="3184"/>
      <c r="O42" s="665"/>
      <c r="U42" s="3184" t="s">
        <v>1500</v>
      </c>
      <c r="V42" s="3184"/>
      <c r="W42" s="3184"/>
      <c r="X42" s="3184"/>
      <c r="Y42" s="3184"/>
      <c r="Z42" s="3184"/>
      <c r="AA42" s="3184"/>
      <c r="AB42" s="3184"/>
      <c r="AC42" s="3184"/>
      <c r="AD42" s="3184"/>
      <c r="AE42" s="3184"/>
      <c r="AF42" s="3184"/>
    </row>
    <row r="43" spans="1:32">
      <c r="C43" s="666"/>
      <c r="D43" s="666"/>
      <c r="E43" s="666"/>
      <c r="F43" s="666"/>
      <c r="G43" s="666"/>
      <c r="H43" s="666"/>
      <c r="I43" s="666"/>
      <c r="J43" s="666"/>
      <c r="K43" s="666"/>
      <c r="L43" s="666"/>
      <c r="M43" s="666"/>
      <c r="N43" s="633"/>
      <c r="O43" s="666"/>
    </row>
    <row r="44" spans="1:32" ht="16.5" customHeight="1">
      <c r="B44" s="761"/>
      <c r="C44" s="744"/>
      <c r="D44" s="744"/>
      <c r="E44" s="744"/>
      <c r="F44" s="744"/>
      <c r="G44" s="744"/>
      <c r="H44" s="744"/>
      <c r="I44" s="744"/>
      <c r="J44" s="744"/>
      <c r="K44" s="744"/>
      <c r="L44" s="744"/>
      <c r="M44" s="744"/>
      <c r="N44" s="666"/>
      <c r="U44" s="744"/>
      <c r="V44" s="744"/>
      <c r="W44" s="744"/>
      <c r="X44" s="744"/>
      <c r="Y44" s="744"/>
      <c r="Z44" s="744"/>
      <c r="AA44" s="744"/>
      <c r="AB44" s="744"/>
      <c r="AC44" s="744"/>
      <c r="AD44" s="744"/>
      <c r="AE44" s="744"/>
      <c r="AF44" s="744"/>
    </row>
    <row r="45" spans="1:32">
      <c r="B45" s="744"/>
      <c r="C45" s="744"/>
      <c r="D45" s="744"/>
      <c r="E45" s="744"/>
      <c r="F45" s="744"/>
      <c r="G45" s="744"/>
      <c r="H45" s="744"/>
      <c r="I45" s="744"/>
      <c r="J45" s="744"/>
      <c r="K45" s="744"/>
      <c r="L45" s="744"/>
      <c r="M45" s="744"/>
      <c r="U45" s="744"/>
      <c r="V45" s="744"/>
      <c r="W45" s="744"/>
      <c r="X45" s="744"/>
      <c r="Y45" s="744"/>
      <c r="Z45" s="744"/>
      <c r="AA45" s="744"/>
      <c r="AB45" s="744"/>
      <c r="AC45" s="744"/>
      <c r="AD45" s="744"/>
      <c r="AE45" s="744"/>
      <c r="AF45" s="744"/>
    </row>
    <row r="46" spans="1:32">
      <c r="B46" s="744"/>
      <c r="C46" s="744"/>
      <c r="D46" s="744"/>
      <c r="E46" s="744"/>
      <c r="F46" s="744"/>
      <c r="G46" s="744"/>
      <c r="H46" s="744"/>
      <c r="I46" s="744"/>
      <c r="J46" s="744"/>
      <c r="K46" s="744"/>
      <c r="L46" s="744"/>
      <c r="M46" s="744"/>
      <c r="U46" s="744"/>
      <c r="V46" s="744"/>
      <c r="W46" s="744"/>
      <c r="X46" s="744"/>
      <c r="Y46" s="744"/>
      <c r="Z46" s="744"/>
      <c r="AA46" s="744"/>
      <c r="AB46" s="744"/>
      <c r="AC46" s="744"/>
      <c r="AD46" s="744"/>
      <c r="AE46" s="744"/>
      <c r="AF46" s="744"/>
    </row>
  </sheetData>
  <mergeCells count="127">
    <mergeCell ref="O27:P27"/>
    <mergeCell ref="O28:P28"/>
    <mergeCell ref="O29:P29"/>
    <mergeCell ref="O30:P30"/>
    <mergeCell ref="O3:S3"/>
    <mergeCell ref="C6:E6"/>
    <mergeCell ref="F6:G6"/>
    <mergeCell ref="H6:M6"/>
    <mergeCell ref="V6:X6"/>
    <mergeCell ref="C10:D10"/>
    <mergeCell ref="F10:G10"/>
    <mergeCell ref="H10:J10"/>
    <mergeCell ref="K10:L10"/>
    <mergeCell ref="V10:W10"/>
    <mergeCell ref="C12:M12"/>
    <mergeCell ref="V12:AF12"/>
    <mergeCell ref="AC15:AE15"/>
    <mergeCell ref="C16:D18"/>
    <mergeCell ref="E16:F17"/>
    <mergeCell ref="G16:L16"/>
    <mergeCell ref="M16:M17"/>
    <mergeCell ref="V16:W18"/>
    <mergeCell ref="X16:Y17"/>
    <mergeCell ref="Z16:AE16"/>
    <mergeCell ref="W9:X9"/>
    <mergeCell ref="Y9:Z9"/>
    <mergeCell ref="Y6:Z6"/>
    <mergeCell ref="Y10:Z10"/>
    <mergeCell ref="V8:X8"/>
    <mergeCell ref="Y8:Z8"/>
    <mergeCell ref="AA6:AF6"/>
    <mergeCell ref="B3:M3"/>
    <mergeCell ref="U3:AF3"/>
    <mergeCell ref="C5:E5"/>
    <mergeCell ref="F5:G5"/>
    <mergeCell ref="H5:M5"/>
    <mergeCell ref="V5:X5"/>
    <mergeCell ref="Y5:Z5"/>
    <mergeCell ref="AA5:AF5"/>
    <mergeCell ref="O6:O7"/>
    <mergeCell ref="AA8:AF8"/>
    <mergeCell ref="D9:E9"/>
    <mergeCell ref="F9:G9"/>
    <mergeCell ref="O8:O9"/>
    <mergeCell ref="P8:P9"/>
    <mergeCell ref="Q8:Q9"/>
    <mergeCell ref="R8:R9"/>
    <mergeCell ref="S8:S9"/>
    <mergeCell ref="E18:F18"/>
    <mergeCell ref="H18:I18"/>
    <mergeCell ref="AC18:AD18"/>
    <mergeCell ref="U13:U18"/>
    <mergeCell ref="V13:Z13"/>
    <mergeCell ref="AA13:AF13"/>
    <mergeCell ref="C14:D14"/>
    <mergeCell ref="H14:I14"/>
    <mergeCell ref="J14:L14"/>
    <mergeCell ref="V14:W14"/>
    <mergeCell ref="AA14:AB14"/>
    <mergeCell ref="AC14:AE14"/>
    <mergeCell ref="C15:D15"/>
    <mergeCell ref="H15:I15"/>
    <mergeCell ref="J15:L15"/>
    <mergeCell ref="AA17:AB17"/>
    <mergeCell ref="AC17:AD17"/>
    <mergeCell ref="AA15:AB15"/>
    <mergeCell ref="AF16:AF17"/>
    <mergeCell ref="H17:I17"/>
    <mergeCell ref="J17:K17"/>
    <mergeCell ref="Q16:S16"/>
    <mergeCell ref="AA10:AC10"/>
    <mergeCell ref="AD10:AE10"/>
    <mergeCell ref="C11:M11"/>
    <mergeCell ref="O10:O11"/>
    <mergeCell ref="P10:P11"/>
    <mergeCell ref="Q10:Q11"/>
    <mergeCell ref="R10:R11"/>
    <mergeCell ref="S10:S11"/>
    <mergeCell ref="V11:AF11"/>
    <mergeCell ref="C8:E8"/>
    <mergeCell ref="F8:G8"/>
    <mergeCell ref="H8:I8"/>
    <mergeCell ref="J8:K8"/>
    <mergeCell ref="L8:M8"/>
    <mergeCell ref="B38:M38"/>
    <mergeCell ref="O36:P36"/>
    <mergeCell ref="B19:M19"/>
    <mergeCell ref="U19:AF19"/>
    <mergeCell ref="B20:M20"/>
    <mergeCell ref="U20:AF20"/>
    <mergeCell ref="U21:AF27"/>
    <mergeCell ref="J18:K18"/>
    <mergeCell ref="O17:O23"/>
    <mergeCell ref="P17:P23"/>
    <mergeCell ref="Q17:S23"/>
    <mergeCell ref="X18:Y18"/>
    <mergeCell ref="AA18:AB18"/>
    <mergeCell ref="B13:B18"/>
    <mergeCell ref="C13:G13"/>
    <mergeCell ref="H13:M13"/>
    <mergeCell ref="O12:S13"/>
    <mergeCell ref="O14:S14"/>
    <mergeCell ref="V15:W15"/>
    <mergeCell ref="U28:AB28"/>
    <mergeCell ref="U29:AB29"/>
    <mergeCell ref="B30:M30"/>
    <mergeCell ref="U30:AF30"/>
    <mergeCell ref="B31:M31"/>
    <mergeCell ref="U31:AF35"/>
    <mergeCell ref="B32:M33"/>
    <mergeCell ref="O33:P33"/>
    <mergeCell ref="B42:M42"/>
    <mergeCell ref="U42:AF42"/>
    <mergeCell ref="Q36:R36"/>
    <mergeCell ref="U38:AF38"/>
    <mergeCell ref="O37:P37"/>
    <mergeCell ref="Q37:R37"/>
    <mergeCell ref="J40:L40"/>
    <mergeCell ref="AC40:AE40"/>
    <mergeCell ref="Q33:R33"/>
    <mergeCell ref="O34:P34"/>
    <mergeCell ref="Q34:R34"/>
    <mergeCell ref="S34:S37"/>
    <mergeCell ref="U36:AA36"/>
    <mergeCell ref="B37:M37"/>
    <mergeCell ref="O35:P35"/>
    <mergeCell ref="Q35:R35"/>
  </mergeCells>
  <phoneticPr fontId="14" type="noConversion"/>
  <dataValidations count="11">
    <dataValidation type="list" allowBlank="1" showInputMessage="1" showErrorMessage="1" sqref="C8:E8">
      <formula1>"회의수당, 원고료,강사료,자문료,번역료,통역료,속기료,일용직활용비,피험자사례비,조사수당"</formula1>
    </dataValidation>
    <dataValidation type="list" allowBlank="1" showInputMessage="1" showErrorMessage="1" sqref="E10">
      <formula1>"시간,회,장,words"</formula1>
    </dataValidation>
    <dataValidation type="list" allowBlank="1" showInputMessage="1" showErrorMessage="1" sqref="H8:I8">
      <formula1>"대면, 비대면"</formula1>
    </dataValidation>
    <dataValidation type="list" allowBlank="1" showInputMessage="1" showErrorMessage="1" sqref="H10:J10">
      <formula1>"전임교원 이상(연구책임자), 책임급 이하(연구원)"</formula1>
    </dataValidation>
    <dataValidation type="list" allowBlank="1" showInputMessage="1" showErrorMessage="1" sqref="L8:M8">
      <formula1>"내국인, 외국인"</formula1>
    </dataValidation>
    <dataValidation allowBlank="1" showInputMessage="1" showErrorMessage="1" prompt="yymmdd_x000a_(년-월-일)" sqref="D9:E9 W9:X9"/>
    <dataValidation type="list" allowBlank="1" showInputMessage="1" showErrorMessage="1" sqref="V8:X8">
      <formula1>"Meeting,Manuscript,Lecture,Consultation,Translation,Interpretation,Shorthand,Part-time employment,Reward,Survey"</formula1>
    </dataValidation>
    <dataValidation type="list" allowBlank="1" showInputMessage="1" showErrorMessage="1" sqref="AA8:AF8">
      <formula1>"contact,untact"</formula1>
    </dataValidation>
    <dataValidation type="list" allowBlank="1" showInputMessage="1" showErrorMessage="1" sqref="X10">
      <formula1>"hour(s),time(s),sheet(s),words"</formula1>
    </dataValidation>
    <dataValidation type="list" allowBlank="1" showInputMessage="1" showErrorMessage="1" sqref="AA10:AC10">
      <formula1>"Superior(Senior),Junior(Assistant)"</formula1>
    </dataValidation>
    <dataValidation allowBlank="1" showInputMessage="1" showErrorMessage="1" prompt="시:분_x000a_(24시간제)" sqref="H9 J9 AA9 AC9"/>
  </dataValidations>
  <pageMargins left="0.23622047244094491" right="0.23622047244094491" top="0.74803149606299213" bottom="0.74803149606299213" header="0.31496062992125984" footer="0.31496062992125984"/>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6545" r:id="rId4" name="Check Box 1">
              <controlPr defaultSize="0" autoFill="0" autoLine="0" autoPict="0">
                <anchor moveWithCells="1">
                  <from>
                    <xdr:col>6</xdr:col>
                    <xdr:colOff>457200</xdr:colOff>
                    <xdr:row>25</xdr:row>
                    <xdr:rowOff>180975</xdr:rowOff>
                  </from>
                  <to>
                    <xdr:col>6</xdr:col>
                    <xdr:colOff>657225</xdr:colOff>
                    <xdr:row>27</xdr:row>
                    <xdr:rowOff>19050</xdr:rowOff>
                  </to>
                </anchor>
              </controlPr>
            </control>
          </mc:Choice>
        </mc:AlternateContent>
        <mc:AlternateContent xmlns:mc="http://schemas.openxmlformats.org/markup-compatibility/2006">
          <mc:Choice Requires="x14">
            <control shapeId="876546" r:id="rId5" name="Check Box 2">
              <controlPr defaultSize="0" autoFill="0" autoLine="0" autoPict="0">
                <anchor moveWithCells="1">
                  <from>
                    <xdr:col>6</xdr:col>
                    <xdr:colOff>457200</xdr:colOff>
                    <xdr:row>26</xdr:row>
                    <xdr:rowOff>190500</xdr:rowOff>
                  </from>
                  <to>
                    <xdr:col>6</xdr:col>
                    <xdr:colOff>657225</xdr:colOff>
                    <xdr:row>28</xdr:row>
                    <xdr:rowOff>28575</xdr:rowOff>
                  </to>
                </anchor>
              </controlPr>
            </control>
          </mc:Choice>
        </mc:AlternateContent>
        <mc:AlternateContent xmlns:mc="http://schemas.openxmlformats.org/markup-compatibility/2006">
          <mc:Choice Requires="x14">
            <control shapeId="876547" r:id="rId6" name="Check Box 3">
              <controlPr defaultSize="0" autoFill="0" autoLine="0" autoPict="0">
                <anchor moveWithCells="1">
                  <from>
                    <xdr:col>6</xdr:col>
                    <xdr:colOff>457200</xdr:colOff>
                    <xdr:row>25</xdr:row>
                    <xdr:rowOff>180975</xdr:rowOff>
                  </from>
                  <to>
                    <xdr:col>6</xdr:col>
                    <xdr:colOff>657225</xdr:colOff>
                    <xdr:row>27</xdr:row>
                    <xdr:rowOff>19050</xdr:rowOff>
                  </to>
                </anchor>
              </controlPr>
            </control>
          </mc:Choice>
        </mc:AlternateContent>
        <mc:AlternateContent xmlns:mc="http://schemas.openxmlformats.org/markup-compatibility/2006">
          <mc:Choice Requires="x14">
            <control shapeId="876548" r:id="rId7" name="Check Box 4">
              <controlPr defaultSize="0" autoFill="0" autoLine="0" autoPict="0">
                <anchor moveWithCells="1">
                  <from>
                    <xdr:col>6</xdr:col>
                    <xdr:colOff>457200</xdr:colOff>
                    <xdr:row>26</xdr:row>
                    <xdr:rowOff>190500</xdr:rowOff>
                  </from>
                  <to>
                    <xdr:col>6</xdr:col>
                    <xdr:colOff>657225</xdr:colOff>
                    <xdr:row>28</xdr:row>
                    <xdr:rowOff>28575</xdr:rowOff>
                  </to>
                </anchor>
              </controlPr>
            </control>
          </mc:Choice>
        </mc:AlternateContent>
        <mc:AlternateContent xmlns:mc="http://schemas.openxmlformats.org/markup-compatibility/2006">
          <mc:Choice Requires="x14">
            <control shapeId="876549" r:id="rId8" name="Check Box 5">
              <controlPr defaultSize="0" autoFill="0" autoLine="0" autoPict="0">
                <anchor moveWithCells="1">
                  <from>
                    <xdr:col>10</xdr:col>
                    <xdr:colOff>38100</xdr:colOff>
                    <xdr:row>25</xdr:row>
                    <xdr:rowOff>171450</xdr:rowOff>
                  </from>
                  <to>
                    <xdr:col>11</xdr:col>
                    <xdr:colOff>57150</xdr:colOff>
                    <xdr:row>27</xdr:row>
                    <xdr:rowOff>9525</xdr:rowOff>
                  </to>
                </anchor>
              </controlPr>
            </control>
          </mc:Choice>
        </mc:AlternateContent>
        <mc:AlternateContent xmlns:mc="http://schemas.openxmlformats.org/markup-compatibility/2006">
          <mc:Choice Requires="x14">
            <control shapeId="876550" r:id="rId9" name="Check Box 6">
              <controlPr defaultSize="0" autoFill="0" autoLine="0" autoPict="0">
                <anchor moveWithCells="1">
                  <from>
                    <xdr:col>10</xdr:col>
                    <xdr:colOff>38100</xdr:colOff>
                    <xdr:row>26</xdr:row>
                    <xdr:rowOff>190500</xdr:rowOff>
                  </from>
                  <to>
                    <xdr:col>11</xdr:col>
                    <xdr:colOff>57150</xdr:colOff>
                    <xdr:row>28</xdr:row>
                    <xdr:rowOff>28575</xdr:rowOff>
                  </to>
                </anchor>
              </controlPr>
            </control>
          </mc:Choice>
        </mc:AlternateContent>
        <mc:AlternateContent xmlns:mc="http://schemas.openxmlformats.org/markup-compatibility/2006">
          <mc:Choice Requires="x14">
            <control shapeId="876551" r:id="rId10" name="Check Box 7">
              <controlPr defaultSize="0" autoFill="0" autoLine="0" autoPict="0">
                <anchor moveWithCells="1">
                  <from>
                    <xdr:col>30</xdr:col>
                    <xdr:colOff>561975</xdr:colOff>
                    <xdr:row>27</xdr:row>
                    <xdr:rowOff>171450</xdr:rowOff>
                  </from>
                  <to>
                    <xdr:col>30</xdr:col>
                    <xdr:colOff>762000</xdr:colOff>
                    <xdr:row>29</xdr:row>
                    <xdr:rowOff>0</xdr:rowOff>
                  </to>
                </anchor>
              </controlPr>
            </control>
          </mc:Choice>
        </mc:AlternateContent>
        <mc:AlternateContent xmlns:mc="http://schemas.openxmlformats.org/markup-compatibility/2006">
          <mc:Choice Requires="x14">
            <control shapeId="876552" r:id="rId11" name="Check Box 8">
              <controlPr defaultSize="0" autoFill="0" autoLine="0" autoPict="0">
                <anchor moveWithCells="1">
                  <from>
                    <xdr:col>30</xdr:col>
                    <xdr:colOff>561975</xdr:colOff>
                    <xdr:row>26</xdr:row>
                    <xdr:rowOff>171450</xdr:rowOff>
                  </from>
                  <to>
                    <xdr:col>30</xdr:col>
                    <xdr:colOff>762000</xdr:colOff>
                    <xdr:row>28</xdr:row>
                    <xdr:rowOff>0</xdr:rowOff>
                  </to>
                </anchor>
              </controlPr>
            </control>
          </mc:Choice>
        </mc:AlternateContent>
        <mc:AlternateContent xmlns:mc="http://schemas.openxmlformats.org/markup-compatibility/2006">
          <mc:Choice Requires="x14">
            <control shapeId="876553" r:id="rId12" name="Check Box 9">
              <controlPr defaultSize="0" autoFill="0" autoLine="0" autoPict="0">
                <anchor moveWithCells="1">
                  <from>
                    <xdr:col>29</xdr:col>
                    <xdr:colOff>0</xdr:colOff>
                    <xdr:row>26</xdr:row>
                    <xdr:rowOff>190500</xdr:rowOff>
                  </from>
                  <to>
                    <xdr:col>30</xdr:col>
                    <xdr:colOff>19050</xdr:colOff>
                    <xdr:row>28</xdr:row>
                    <xdr:rowOff>28575</xdr:rowOff>
                  </to>
                </anchor>
              </controlPr>
            </control>
          </mc:Choice>
        </mc:AlternateContent>
        <mc:AlternateContent xmlns:mc="http://schemas.openxmlformats.org/markup-compatibility/2006">
          <mc:Choice Requires="x14">
            <control shapeId="876554" r:id="rId13" name="Check Box 10">
              <controlPr defaultSize="0" autoFill="0" autoLine="0" autoPict="0">
                <anchor moveWithCells="1">
                  <from>
                    <xdr:col>29</xdr:col>
                    <xdr:colOff>0</xdr:colOff>
                    <xdr:row>27</xdr:row>
                    <xdr:rowOff>180975</xdr:rowOff>
                  </from>
                  <to>
                    <xdr:col>30</xdr:col>
                    <xdr:colOff>19050</xdr:colOff>
                    <xdr:row>29</xdr:row>
                    <xdr:rowOff>19050</xdr:rowOff>
                  </to>
                </anchor>
              </controlPr>
            </control>
          </mc:Choice>
        </mc:AlternateContent>
        <mc:AlternateContent xmlns:mc="http://schemas.openxmlformats.org/markup-compatibility/2006">
          <mc:Choice Requires="x14">
            <control shapeId="876555" r:id="rId14" name="Check Box 11">
              <controlPr defaultSize="0" autoFill="0" autoLine="0" autoPict="0">
                <anchor moveWithCells="1">
                  <from>
                    <xdr:col>30</xdr:col>
                    <xdr:colOff>523875</xdr:colOff>
                    <xdr:row>35</xdr:row>
                    <xdr:rowOff>19050</xdr:rowOff>
                  </from>
                  <to>
                    <xdr:col>30</xdr:col>
                    <xdr:colOff>723900</xdr:colOff>
                    <xdr:row>35</xdr:row>
                    <xdr:rowOff>285750</xdr:rowOff>
                  </to>
                </anchor>
              </controlPr>
            </control>
          </mc:Choice>
        </mc:AlternateContent>
        <mc:AlternateContent xmlns:mc="http://schemas.openxmlformats.org/markup-compatibility/2006">
          <mc:Choice Requires="x14">
            <control shapeId="876556" r:id="rId15" name="Check Box 12">
              <controlPr defaultSize="0" autoFill="0" autoLine="0" autoPict="0">
                <anchor moveWithCells="1">
                  <from>
                    <xdr:col>28</xdr:col>
                    <xdr:colOff>828675</xdr:colOff>
                    <xdr:row>35</xdr:row>
                    <xdr:rowOff>19050</xdr:rowOff>
                  </from>
                  <to>
                    <xdr:col>29</xdr:col>
                    <xdr:colOff>171450</xdr:colOff>
                    <xdr:row>35</xdr:row>
                    <xdr:rowOff>285750</xdr:rowOff>
                  </to>
                </anchor>
              </controlPr>
            </control>
          </mc:Choice>
        </mc:AlternateContent>
        <mc:AlternateContent xmlns:mc="http://schemas.openxmlformats.org/markup-compatibility/2006">
          <mc:Choice Requires="x14">
            <control shapeId="876559" r:id="rId16" name="Check Box 15">
              <controlPr defaultSize="0" autoFill="0" autoLine="0" autoPict="0">
                <anchor moveWithCells="1">
                  <from>
                    <xdr:col>6</xdr:col>
                    <xdr:colOff>428625</xdr:colOff>
                    <xdr:row>33</xdr:row>
                    <xdr:rowOff>238125</xdr:rowOff>
                  </from>
                  <to>
                    <xdr:col>6</xdr:col>
                    <xdr:colOff>628650</xdr:colOff>
                    <xdr:row>34</xdr:row>
                    <xdr:rowOff>247650</xdr:rowOff>
                  </to>
                </anchor>
              </controlPr>
            </control>
          </mc:Choice>
        </mc:AlternateContent>
        <mc:AlternateContent xmlns:mc="http://schemas.openxmlformats.org/markup-compatibility/2006">
          <mc:Choice Requires="x14">
            <control shapeId="876560" r:id="rId17" name="Check Box 16">
              <controlPr defaultSize="0" autoFill="0" autoLine="0" autoPict="0">
                <anchor moveWithCells="1">
                  <from>
                    <xdr:col>10</xdr:col>
                    <xdr:colOff>9525</xdr:colOff>
                    <xdr:row>33</xdr:row>
                    <xdr:rowOff>228600</xdr:rowOff>
                  </from>
                  <to>
                    <xdr:col>11</xdr:col>
                    <xdr:colOff>28575</xdr:colOff>
                    <xdr:row>34</xdr:row>
                    <xdr:rowOff>238125</xdr:rowOff>
                  </to>
                </anchor>
              </controlPr>
            </control>
          </mc:Choice>
        </mc:AlternateContent>
        <mc:AlternateContent xmlns:mc="http://schemas.openxmlformats.org/markup-compatibility/2006">
          <mc:Choice Requires="x14">
            <control shapeId="876564" r:id="rId18" name="Button 20">
              <controlPr defaultSize="0" print="0" autoFill="0" autoPict="0" macro="[6]!전문가활용비2">
                <anchor moveWithCells="1" sizeWithCells="1">
                  <from>
                    <xdr:col>3</xdr:col>
                    <xdr:colOff>542925</xdr:colOff>
                    <xdr:row>43</xdr:row>
                    <xdr:rowOff>152400</xdr:rowOff>
                  </from>
                  <to>
                    <xdr:col>7</xdr:col>
                    <xdr:colOff>85725</xdr:colOff>
                    <xdr:row>45</xdr:row>
                    <xdr:rowOff>95250</xdr:rowOff>
                  </to>
                </anchor>
              </controlPr>
            </control>
          </mc:Choice>
        </mc:AlternateContent>
        <mc:AlternateContent xmlns:mc="http://schemas.openxmlformats.org/markup-compatibility/2006">
          <mc:Choice Requires="x14">
            <control shapeId="876566" r:id="rId19" name="Button 22">
              <controlPr defaultSize="0" print="0" autoFill="0" autoPict="0" macro="[6]!전문가활용비사용내역서_영문">
                <anchor moveWithCells="1" sizeWithCells="1">
                  <from>
                    <xdr:col>24</xdr:col>
                    <xdr:colOff>9525</xdr:colOff>
                    <xdr:row>43</xdr:row>
                    <xdr:rowOff>114300</xdr:rowOff>
                  </from>
                  <to>
                    <xdr:col>26</xdr:col>
                    <xdr:colOff>704850</xdr:colOff>
                    <xdr:row>45</xdr:row>
                    <xdr:rowOff>57150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D41"/>
  <sheetViews>
    <sheetView zoomScaleNormal="100" workbookViewId="0">
      <selection activeCell="A7" sqref="A7:H7"/>
    </sheetView>
  </sheetViews>
  <sheetFormatPr defaultColWidth="1.77734375" defaultRowHeight="18" customHeight="1"/>
  <cols>
    <col min="1" max="48" width="1.77734375" style="12" customWidth="1"/>
    <col min="49" max="49" width="1.77734375" style="8"/>
    <col min="50" max="52" width="10.77734375" style="12" customWidth="1"/>
    <col min="53" max="53" width="10.77734375" style="8" customWidth="1"/>
    <col min="54" max="54" width="2.77734375" style="8" customWidth="1"/>
    <col min="55" max="85" width="10.77734375" style="8" customWidth="1"/>
    <col min="86" max="16384" width="1.77734375" style="8"/>
  </cols>
  <sheetData>
    <row r="1" spans="1:56" ht="31.5">
      <c r="A1" s="1311" t="s">
        <v>772</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AK1" s="1311"/>
      <c r="AL1" s="1311"/>
      <c r="AM1" s="1311"/>
      <c r="AN1" s="1311"/>
      <c r="AO1" s="1311"/>
      <c r="AP1" s="1311"/>
      <c r="AQ1" s="1311"/>
      <c r="AR1" s="1311"/>
      <c r="AS1" s="1311"/>
      <c r="AT1" s="1311"/>
      <c r="AU1" s="1311"/>
      <c r="AV1" s="1311"/>
    </row>
    <row r="2" spans="1:56" ht="18" customHeight="1">
      <c r="AY2" s="169"/>
      <c r="AZ2" s="169"/>
    </row>
    <row r="3" spans="1:56" s="9" customFormat="1" ht="18" customHeight="1">
      <c r="A3" s="1287" t="s">
        <v>81</v>
      </c>
      <c r="B3" s="1287"/>
      <c r="C3" s="1287"/>
      <c r="D3" s="1287"/>
      <c r="E3" s="1287"/>
      <c r="F3" s="1287"/>
      <c r="G3" s="1327"/>
      <c r="H3" s="1287">
        <f>'1'!$H$3:$V$3</f>
        <v>0</v>
      </c>
      <c r="I3" s="1287"/>
      <c r="J3" s="1287"/>
      <c r="K3" s="1287"/>
      <c r="L3" s="1287"/>
      <c r="M3" s="1287"/>
      <c r="N3" s="1287"/>
      <c r="O3" s="1287"/>
      <c r="P3" s="1287"/>
      <c r="Q3" s="1287"/>
      <c r="R3" s="1287"/>
      <c r="S3" s="1287"/>
      <c r="T3" s="1287"/>
      <c r="U3" s="1287"/>
      <c r="V3" s="1287"/>
      <c r="W3" s="1287" t="s">
        <v>775</v>
      </c>
      <c r="X3" s="1287"/>
      <c r="Y3" s="1287"/>
      <c r="Z3" s="1287"/>
      <c r="AA3" s="1287"/>
      <c r="AB3" s="1287"/>
      <c r="AC3" s="1287">
        <f>'1'!$AC$3:$AI$3</f>
        <v>0</v>
      </c>
      <c r="AD3" s="1287"/>
      <c r="AE3" s="1287"/>
      <c r="AF3" s="1287"/>
      <c r="AG3" s="1287"/>
      <c r="AH3" s="1287"/>
      <c r="AI3" s="1287"/>
      <c r="AJ3" s="1287" t="s">
        <v>27</v>
      </c>
      <c r="AK3" s="1327"/>
      <c r="AL3" s="1327"/>
      <c r="AM3" s="1327"/>
      <c r="AN3" s="1327"/>
      <c r="AO3" s="297" t="s">
        <v>80</v>
      </c>
      <c r="AP3" s="1328">
        <f>'1'!$AP$3:$AV$3</f>
        <v>0</v>
      </c>
      <c r="AQ3" s="1327"/>
      <c r="AR3" s="1327"/>
      <c r="AS3" s="1327"/>
      <c r="AT3" s="1327"/>
      <c r="AU3" s="1327"/>
      <c r="AV3" s="1327"/>
      <c r="AX3" s="2228"/>
      <c r="AY3" s="2228"/>
      <c r="AZ3" s="169"/>
    </row>
    <row r="4" spans="1:56" s="28" customFormat="1" ht="18" customHeight="1">
      <c r="A4" s="1287" t="s">
        <v>82</v>
      </c>
      <c r="B4" s="1287"/>
      <c r="C4" s="1287"/>
      <c r="D4" s="1287"/>
      <c r="E4" s="1287"/>
      <c r="F4" s="1287"/>
      <c r="G4" s="1327"/>
      <c r="H4" s="1287">
        <f>'1'!$H$4:$Y$4</f>
        <v>0</v>
      </c>
      <c r="I4" s="1287"/>
      <c r="J4" s="1287"/>
      <c r="K4" s="1287"/>
      <c r="L4" s="1287"/>
      <c r="M4" s="1287"/>
      <c r="N4" s="1287"/>
      <c r="O4" s="1287"/>
      <c r="P4" s="1287"/>
      <c r="Q4" s="1287"/>
      <c r="R4" s="1287"/>
      <c r="S4" s="1287"/>
      <c r="T4" s="1287"/>
      <c r="U4" s="1287"/>
      <c r="V4" s="1287"/>
      <c r="W4" s="1287" t="s">
        <v>83</v>
      </c>
      <c r="X4" s="1287"/>
      <c r="Y4" s="1287"/>
      <c r="Z4" s="1287"/>
      <c r="AA4" s="1287"/>
      <c r="AB4" s="1287"/>
      <c r="AC4" s="1287">
        <f>'1'!$AC$4:$AV$4</f>
        <v>0</v>
      </c>
      <c r="AD4" s="1287"/>
      <c r="AE4" s="1287"/>
      <c r="AF4" s="1287"/>
      <c r="AG4" s="1287"/>
      <c r="AH4" s="1287"/>
      <c r="AI4" s="1287"/>
      <c r="AJ4" s="1327"/>
      <c r="AK4" s="1327"/>
      <c r="AL4" s="1327"/>
      <c r="AM4" s="1327"/>
      <c r="AN4" s="1327"/>
      <c r="AO4" s="1327"/>
      <c r="AP4" s="1327"/>
      <c r="AQ4" s="1327"/>
      <c r="AR4" s="1327"/>
      <c r="AS4" s="1327"/>
      <c r="AT4" s="1327"/>
      <c r="AU4" s="1327"/>
      <c r="AV4" s="1327"/>
      <c r="AW4" s="22"/>
      <c r="AX4" s="169"/>
      <c r="AY4" s="170"/>
      <c r="AZ4" s="170"/>
      <c r="BA4" s="169"/>
    </row>
    <row r="5" spans="1:56" s="28" customFormat="1" ht="18" customHeight="1">
      <c r="A5" s="1287" t="s">
        <v>79</v>
      </c>
      <c r="B5" s="1287"/>
      <c r="C5" s="1287"/>
      <c r="D5" s="1287"/>
      <c r="E5" s="1287"/>
      <c r="F5" s="1287"/>
      <c r="G5" s="1327"/>
      <c r="H5" s="1287">
        <f>'1'!$H$5:$AV$5</f>
        <v>0</v>
      </c>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22"/>
      <c r="AX5" s="1376" t="s">
        <v>1411</v>
      </c>
      <c r="AY5" s="1376"/>
      <c r="AZ5" s="1376"/>
      <c r="BA5" s="1376"/>
      <c r="BB5" s="281"/>
      <c r="BC5" s="468" t="s">
        <v>510</v>
      </c>
      <c r="BD5" s="281"/>
    </row>
    <row r="6" spans="1:56" s="15" customFormat="1" ht="12.95"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X6" s="281"/>
      <c r="AY6" s="280"/>
      <c r="AZ6" s="280"/>
      <c r="BA6" s="280"/>
      <c r="BB6" s="280"/>
      <c r="BC6" s="280"/>
      <c r="BD6" s="280"/>
    </row>
    <row r="7" spans="1:56" s="15" customFormat="1" ht="23.1" customHeight="1">
      <c r="A7" s="3375" t="s">
        <v>263</v>
      </c>
      <c r="B7" s="3376"/>
      <c r="C7" s="3376"/>
      <c r="D7" s="3376"/>
      <c r="E7" s="3376"/>
      <c r="F7" s="3376"/>
      <c r="G7" s="3376"/>
      <c r="H7" s="3377"/>
      <c r="I7" s="3390" t="s">
        <v>264</v>
      </c>
      <c r="J7" s="3049"/>
      <c r="K7" s="3049"/>
      <c r="L7" s="3049"/>
      <c r="M7" s="3049"/>
      <c r="N7" s="3049"/>
      <c r="O7" s="3049" t="e">
        <f>INDEX(소속,MATCH(AK7,성명,0))</f>
        <v>#N/A</v>
      </c>
      <c r="P7" s="3049"/>
      <c r="Q7" s="3049"/>
      <c r="R7" s="3049"/>
      <c r="S7" s="3049"/>
      <c r="T7" s="3049"/>
      <c r="U7" s="3049"/>
      <c r="V7" s="3049"/>
      <c r="W7" s="3049"/>
      <c r="X7" s="3049"/>
      <c r="Y7" s="3049"/>
      <c r="Z7" s="3049"/>
      <c r="AA7" s="3049"/>
      <c r="AB7" s="3049"/>
      <c r="AC7" s="3049"/>
      <c r="AD7" s="3049"/>
      <c r="AE7" s="3049"/>
      <c r="AF7" s="3049"/>
      <c r="AG7" s="3049"/>
      <c r="AH7" s="3049" t="s">
        <v>265</v>
      </c>
      <c r="AI7" s="3049"/>
      <c r="AJ7" s="3049"/>
      <c r="AK7" s="3378">
        <f>'1'!AJ24</f>
        <v>0</v>
      </c>
      <c r="AL7" s="3378"/>
      <c r="AM7" s="3378"/>
      <c r="AN7" s="3378"/>
      <c r="AO7" s="3378"/>
      <c r="AP7" s="3378"/>
      <c r="AQ7" s="3378"/>
      <c r="AR7" s="3378"/>
      <c r="AS7" s="3379"/>
      <c r="AT7" s="3391" t="s">
        <v>266</v>
      </c>
      <c r="AU7" s="3391"/>
      <c r="AV7" s="3392"/>
      <c r="AX7" s="3110" t="s">
        <v>1439</v>
      </c>
      <c r="AY7" s="3112" t="s">
        <v>509</v>
      </c>
      <c r="AZ7" s="3112" t="s">
        <v>292</v>
      </c>
      <c r="BA7" s="3113"/>
      <c r="BB7" s="280"/>
      <c r="BC7" s="3129" t="s">
        <v>1439</v>
      </c>
      <c r="BD7" s="3113" t="s">
        <v>509</v>
      </c>
    </row>
    <row r="8" spans="1:56" s="42" customFormat="1" ht="23.1" customHeight="1">
      <c r="A8" s="3380" t="s">
        <v>267</v>
      </c>
      <c r="B8" s="3381"/>
      <c r="C8" s="3381"/>
      <c r="D8" s="3381"/>
      <c r="E8" s="3381"/>
      <c r="F8" s="3381"/>
      <c r="G8" s="3381"/>
      <c r="H8" s="3382"/>
      <c r="I8" s="3393"/>
      <c r="J8" s="3394"/>
      <c r="K8" s="3394"/>
      <c r="L8" s="3394"/>
      <c r="M8" s="3394"/>
      <c r="N8" s="3394"/>
      <c r="O8" s="3394"/>
      <c r="P8" s="3394"/>
      <c r="Q8" s="3394"/>
      <c r="R8" s="3394"/>
      <c r="S8" s="3393" t="s">
        <v>280</v>
      </c>
      <c r="T8" s="3394"/>
      <c r="U8" s="3394"/>
      <c r="V8" s="3394"/>
      <c r="W8" s="3393" t="e">
        <f>INDEX(연구실동,MATCH(AP9,성명,0))&amp;"동 "&amp;INDEX(연구실호,MATCH(AP9,성명,0))&amp;"호"</f>
        <v>#N/A</v>
      </c>
      <c r="X8" s="3394"/>
      <c r="Y8" s="3394"/>
      <c r="Z8" s="3394"/>
      <c r="AA8" s="3394"/>
      <c r="AB8" s="3394"/>
      <c r="AC8" s="3394"/>
      <c r="AD8" s="3394"/>
      <c r="AE8" s="3394"/>
      <c r="AF8" s="3394"/>
      <c r="AG8" s="3395"/>
      <c r="AH8" s="3383" t="s">
        <v>268</v>
      </c>
      <c r="AI8" s="3384"/>
      <c r="AJ8" s="3385"/>
      <c r="AK8" s="3386"/>
      <c r="AL8" s="3387"/>
      <c r="AM8" s="3387"/>
      <c r="AN8" s="3387"/>
      <c r="AO8" s="3387"/>
      <c r="AP8" s="3387"/>
      <c r="AQ8" s="3387"/>
      <c r="AR8" s="3387"/>
      <c r="AS8" s="3387"/>
      <c r="AT8" s="3388" t="s">
        <v>55</v>
      </c>
      <c r="AU8" s="3388"/>
      <c r="AV8" s="3389"/>
      <c r="AX8" s="3111"/>
      <c r="AY8" s="3114"/>
      <c r="AZ8" s="3114"/>
      <c r="BA8" s="3115"/>
      <c r="BB8" s="280"/>
      <c r="BC8" s="3130"/>
      <c r="BD8" s="3131"/>
    </row>
    <row r="9" spans="1:56" s="29" customFormat="1" ht="23.1" customHeight="1">
      <c r="A9" s="3402" t="s">
        <v>61</v>
      </c>
      <c r="B9" s="3403"/>
      <c r="C9" s="3403"/>
      <c r="D9" s="3403"/>
      <c r="E9" s="3403"/>
      <c r="F9" s="3403"/>
      <c r="G9" s="3403"/>
      <c r="H9" s="3404"/>
      <c r="I9" s="3396">
        <v>0.75</v>
      </c>
      <c r="J9" s="3396"/>
      <c r="K9" s="23" t="s">
        <v>123</v>
      </c>
      <c r="L9" s="3397" t="s">
        <v>774</v>
      </c>
      <c r="M9" s="3397"/>
      <c r="N9" s="23" t="s">
        <v>269</v>
      </c>
      <c r="O9" s="23" t="s">
        <v>51</v>
      </c>
      <c r="P9" s="3384"/>
      <c r="Q9" s="3384"/>
      <c r="R9" s="23" t="s">
        <v>123</v>
      </c>
      <c r="S9" s="3384"/>
      <c r="T9" s="3384"/>
      <c r="U9" s="3371" t="s">
        <v>270</v>
      </c>
      <c r="V9" s="3372"/>
      <c r="W9" s="3398" t="s">
        <v>271</v>
      </c>
      <c r="X9" s="3399"/>
      <c r="Y9" s="3399"/>
      <c r="Z9" s="3399"/>
      <c r="AA9" s="3399"/>
      <c r="AB9" s="3399"/>
      <c r="AC9" s="3399"/>
      <c r="AD9" s="3399"/>
      <c r="AE9" s="3399"/>
      <c r="AF9" s="3399"/>
      <c r="AG9" s="3399"/>
      <c r="AH9" s="3399"/>
      <c r="AI9" s="3399"/>
      <c r="AJ9" s="3399"/>
      <c r="AK9" s="3399"/>
      <c r="AL9" s="3400"/>
      <c r="AM9" s="1247" t="s">
        <v>272</v>
      </c>
      <c r="AN9" s="1247"/>
      <c r="AO9" s="1247"/>
      <c r="AP9" s="1247"/>
      <c r="AQ9" s="1247"/>
      <c r="AR9" s="1247"/>
      <c r="AS9" s="3383"/>
      <c r="AT9" s="3372" t="s">
        <v>273</v>
      </c>
      <c r="AU9" s="3373"/>
      <c r="AV9" s="3374"/>
      <c r="AX9" s="3132" t="s">
        <v>506</v>
      </c>
      <c r="AY9" s="3155" t="s">
        <v>1407</v>
      </c>
      <c r="AZ9" s="3151" t="s">
        <v>559</v>
      </c>
      <c r="BA9" s="3152"/>
      <c r="BB9" s="280"/>
      <c r="BC9" s="3132" t="s">
        <v>506</v>
      </c>
      <c r="BD9" s="3134" t="s">
        <v>512</v>
      </c>
    </row>
    <row r="10" spans="1:56" s="29" customFormat="1" ht="23.1" customHeight="1">
      <c r="A10" s="3097"/>
      <c r="B10" s="3098"/>
      <c r="C10" s="3098"/>
      <c r="D10" s="3098"/>
      <c r="E10" s="3098"/>
      <c r="F10" s="3098"/>
      <c r="G10" s="3098"/>
      <c r="H10" s="3405"/>
      <c r="I10" s="3396">
        <v>0.75</v>
      </c>
      <c r="J10" s="3396"/>
      <c r="K10" s="23" t="s">
        <v>274</v>
      </c>
      <c r="L10" s="3397" t="s">
        <v>774</v>
      </c>
      <c r="M10" s="3397"/>
      <c r="N10" s="23" t="s">
        <v>275</v>
      </c>
      <c r="O10" s="23" t="s">
        <v>276</v>
      </c>
      <c r="P10" s="3384"/>
      <c r="Q10" s="3384"/>
      <c r="R10" s="23" t="s">
        <v>274</v>
      </c>
      <c r="S10" s="3384"/>
      <c r="T10" s="3384"/>
      <c r="U10" s="3371" t="s">
        <v>275</v>
      </c>
      <c r="V10" s="3372"/>
      <c r="W10" s="3398" t="s">
        <v>277</v>
      </c>
      <c r="X10" s="3399"/>
      <c r="Y10" s="3399"/>
      <c r="Z10" s="3399"/>
      <c r="AA10" s="3399"/>
      <c r="AB10" s="3399"/>
      <c r="AC10" s="3399"/>
      <c r="AD10" s="3399"/>
      <c r="AE10" s="3399"/>
      <c r="AF10" s="3399"/>
      <c r="AG10" s="3399"/>
      <c r="AH10" s="3399"/>
      <c r="AI10" s="3399"/>
      <c r="AJ10" s="3399"/>
      <c r="AK10" s="3399"/>
      <c r="AL10" s="3400"/>
      <c r="AM10" s="1247" t="s">
        <v>265</v>
      </c>
      <c r="AN10" s="1247"/>
      <c r="AO10" s="1247"/>
      <c r="AP10" s="1247"/>
      <c r="AQ10" s="1247"/>
      <c r="AR10" s="1247"/>
      <c r="AS10" s="3383"/>
      <c r="AT10" s="3372" t="s">
        <v>266</v>
      </c>
      <c r="AU10" s="3373"/>
      <c r="AV10" s="3374"/>
      <c r="AX10" s="3157"/>
      <c r="AY10" s="3156"/>
      <c r="AZ10" s="3153"/>
      <c r="BA10" s="3154"/>
      <c r="BB10" s="280"/>
      <c r="BC10" s="3133"/>
      <c r="BD10" s="3135"/>
    </row>
    <row r="11" spans="1:56" s="29" customFormat="1" ht="23.1" customHeight="1">
      <c r="A11" s="3097"/>
      <c r="B11" s="3098"/>
      <c r="C11" s="3098"/>
      <c r="D11" s="3098"/>
      <c r="E11" s="3098"/>
      <c r="F11" s="3098"/>
      <c r="G11" s="3098"/>
      <c r="H11" s="3405"/>
      <c r="I11" s="3396">
        <v>0.75</v>
      </c>
      <c r="J11" s="3396"/>
      <c r="K11" s="23" t="s">
        <v>274</v>
      </c>
      <c r="L11" s="3397" t="s">
        <v>774</v>
      </c>
      <c r="M11" s="3397"/>
      <c r="N11" s="23" t="s">
        <v>275</v>
      </c>
      <c r="O11" s="23" t="s">
        <v>276</v>
      </c>
      <c r="P11" s="3384"/>
      <c r="Q11" s="3384"/>
      <c r="R11" s="23" t="s">
        <v>274</v>
      </c>
      <c r="S11" s="3384"/>
      <c r="T11" s="3384"/>
      <c r="U11" s="3371" t="s">
        <v>275</v>
      </c>
      <c r="V11" s="3372"/>
      <c r="W11" s="3398" t="s">
        <v>277</v>
      </c>
      <c r="X11" s="3399"/>
      <c r="Y11" s="3399"/>
      <c r="Z11" s="3399"/>
      <c r="AA11" s="3399"/>
      <c r="AB11" s="3399"/>
      <c r="AC11" s="3399"/>
      <c r="AD11" s="3399"/>
      <c r="AE11" s="3399"/>
      <c r="AF11" s="3399"/>
      <c r="AG11" s="3399"/>
      <c r="AH11" s="3399"/>
      <c r="AI11" s="3399"/>
      <c r="AJ11" s="3399"/>
      <c r="AK11" s="3399"/>
      <c r="AL11" s="3400"/>
      <c r="AM11" s="1247" t="s">
        <v>265</v>
      </c>
      <c r="AN11" s="1247"/>
      <c r="AO11" s="1247"/>
      <c r="AP11" s="1247"/>
      <c r="AQ11" s="1247"/>
      <c r="AR11" s="1247"/>
      <c r="AS11" s="3383"/>
      <c r="AT11" s="3372" t="s">
        <v>266</v>
      </c>
      <c r="AU11" s="3373"/>
      <c r="AV11" s="3374"/>
      <c r="AX11" s="3132" t="s">
        <v>507</v>
      </c>
      <c r="AY11" s="3155" t="s">
        <v>1408</v>
      </c>
      <c r="AZ11" s="3151" t="s">
        <v>508</v>
      </c>
      <c r="BA11" s="3152"/>
      <c r="BB11" s="280"/>
      <c r="BC11" s="3132" t="s">
        <v>507</v>
      </c>
      <c r="BD11" s="3134" t="s">
        <v>511</v>
      </c>
    </row>
    <row r="12" spans="1:56" s="29" customFormat="1" ht="23.1" customHeight="1">
      <c r="A12" s="3097"/>
      <c r="B12" s="3098"/>
      <c r="C12" s="3098"/>
      <c r="D12" s="3098"/>
      <c r="E12" s="3098"/>
      <c r="F12" s="3098"/>
      <c r="G12" s="3098"/>
      <c r="H12" s="3405"/>
      <c r="I12" s="3396">
        <v>0.75</v>
      </c>
      <c r="J12" s="3396"/>
      <c r="K12" s="23" t="s">
        <v>274</v>
      </c>
      <c r="L12" s="3397" t="s">
        <v>774</v>
      </c>
      <c r="M12" s="3397"/>
      <c r="N12" s="23" t="s">
        <v>275</v>
      </c>
      <c r="O12" s="23" t="s">
        <v>276</v>
      </c>
      <c r="P12" s="3384"/>
      <c r="Q12" s="3384"/>
      <c r="R12" s="23" t="s">
        <v>274</v>
      </c>
      <c r="S12" s="3384"/>
      <c r="T12" s="3384"/>
      <c r="U12" s="3371" t="s">
        <v>275</v>
      </c>
      <c r="V12" s="3372"/>
      <c r="W12" s="3398" t="s">
        <v>277</v>
      </c>
      <c r="X12" s="3399"/>
      <c r="Y12" s="3399"/>
      <c r="Z12" s="3399"/>
      <c r="AA12" s="3399"/>
      <c r="AB12" s="3399"/>
      <c r="AC12" s="3399"/>
      <c r="AD12" s="3399"/>
      <c r="AE12" s="3399"/>
      <c r="AF12" s="3399"/>
      <c r="AG12" s="3399"/>
      <c r="AH12" s="3399"/>
      <c r="AI12" s="3399"/>
      <c r="AJ12" s="3399"/>
      <c r="AK12" s="3399"/>
      <c r="AL12" s="3400"/>
      <c r="AM12" s="1247" t="s">
        <v>265</v>
      </c>
      <c r="AN12" s="1247"/>
      <c r="AO12" s="1247"/>
      <c r="AP12" s="1247"/>
      <c r="AQ12" s="1247"/>
      <c r="AR12" s="1247"/>
      <c r="AS12" s="3383"/>
      <c r="AT12" s="3372" t="s">
        <v>266</v>
      </c>
      <c r="AU12" s="3373"/>
      <c r="AV12" s="3374"/>
      <c r="AX12" s="3149"/>
      <c r="AY12" s="3160"/>
      <c r="AZ12" s="3158"/>
      <c r="BA12" s="3159"/>
      <c r="BB12" s="280"/>
      <c r="BC12" s="3149"/>
      <c r="BD12" s="3150"/>
    </row>
    <row r="13" spans="1:56" s="29" customFormat="1" ht="23.1" customHeight="1">
      <c r="A13" s="3097"/>
      <c r="B13" s="3098"/>
      <c r="C13" s="3098"/>
      <c r="D13" s="3098"/>
      <c r="E13" s="3098"/>
      <c r="F13" s="3098"/>
      <c r="G13" s="3098"/>
      <c r="H13" s="3405"/>
      <c r="I13" s="3396">
        <v>0.75</v>
      </c>
      <c r="J13" s="3396"/>
      <c r="K13" s="23" t="s">
        <v>274</v>
      </c>
      <c r="L13" s="3397" t="s">
        <v>774</v>
      </c>
      <c r="M13" s="3397"/>
      <c r="N13" s="23" t="s">
        <v>275</v>
      </c>
      <c r="O13" s="23" t="s">
        <v>276</v>
      </c>
      <c r="P13" s="3384"/>
      <c r="Q13" s="3384"/>
      <c r="R13" s="23" t="s">
        <v>274</v>
      </c>
      <c r="S13" s="3384"/>
      <c r="T13" s="3384"/>
      <c r="U13" s="3371" t="s">
        <v>275</v>
      </c>
      <c r="V13" s="3372"/>
      <c r="W13" s="3398" t="s">
        <v>277</v>
      </c>
      <c r="X13" s="3399"/>
      <c r="Y13" s="3399"/>
      <c r="Z13" s="3399"/>
      <c r="AA13" s="3399"/>
      <c r="AB13" s="3399"/>
      <c r="AC13" s="3399"/>
      <c r="AD13" s="3399"/>
      <c r="AE13" s="3399"/>
      <c r="AF13" s="3399"/>
      <c r="AG13" s="3399"/>
      <c r="AH13" s="3399"/>
      <c r="AI13" s="3399"/>
      <c r="AJ13" s="3399"/>
      <c r="AK13" s="3399"/>
      <c r="AL13" s="3400"/>
      <c r="AM13" s="1247" t="s">
        <v>265</v>
      </c>
      <c r="AN13" s="1247"/>
      <c r="AO13" s="1247"/>
      <c r="AP13" s="1247"/>
      <c r="AQ13" s="1247"/>
      <c r="AR13" s="1247"/>
      <c r="AS13" s="3383"/>
      <c r="AT13" s="3372" t="s">
        <v>266</v>
      </c>
      <c r="AU13" s="3373"/>
      <c r="AV13" s="3374"/>
      <c r="AX13" s="468"/>
      <c r="AY13" s="468"/>
      <c r="AZ13" s="468"/>
      <c r="BA13" s="468"/>
    </row>
    <row r="14" spans="1:56" s="29" customFormat="1" ht="23.1" customHeight="1">
      <c r="A14" s="3097"/>
      <c r="B14" s="3098"/>
      <c r="C14" s="3098"/>
      <c r="D14" s="3098"/>
      <c r="E14" s="3098"/>
      <c r="F14" s="3098"/>
      <c r="G14" s="3098"/>
      <c r="H14" s="3405"/>
      <c r="I14" s="3396">
        <v>0.75</v>
      </c>
      <c r="J14" s="3396"/>
      <c r="K14" s="23" t="s">
        <v>274</v>
      </c>
      <c r="L14" s="3397" t="s">
        <v>774</v>
      </c>
      <c r="M14" s="3397"/>
      <c r="N14" s="23" t="s">
        <v>275</v>
      </c>
      <c r="O14" s="23" t="s">
        <v>276</v>
      </c>
      <c r="P14" s="3384"/>
      <c r="Q14" s="3384"/>
      <c r="R14" s="23" t="s">
        <v>274</v>
      </c>
      <c r="S14" s="3384"/>
      <c r="T14" s="3384"/>
      <c r="U14" s="3371" t="s">
        <v>275</v>
      </c>
      <c r="V14" s="3372"/>
      <c r="W14" s="3398" t="s">
        <v>277</v>
      </c>
      <c r="X14" s="3399"/>
      <c r="Y14" s="3399"/>
      <c r="Z14" s="3399"/>
      <c r="AA14" s="3399"/>
      <c r="AB14" s="3399"/>
      <c r="AC14" s="3399"/>
      <c r="AD14" s="3399"/>
      <c r="AE14" s="3399"/>
      <c r="AF14" s="3399"/>
      <c r="AG14" s="3399"/>
      <c r="AH14" s="3399"/>
      <c r="AI14" s="3399"/>
      <c r="AJ14" s="3399"/>
      <c r="AK14" s="3399"/>
      <c r="AL14" s="3400"/>
      <c r="AM14" s="1247" t="s">
        <v>265</v>
      </c>
      <c r="AN14" s="1247"/>
      <c r="AO14" s="1247"/>
      <c r="AP14" s="1247"/>
      <c r="AQ14" s="1247"/>
      <c r="AR14" s="1247"/>
      <c r="AS14" s="3383"/>
      <c r="AT14" s="3372" t="s">
        <v>266</v>
      </c>
      <c r="AU14" s="3373"/>
      <c r="AV14" s="3374"/>
      <c r="AX14" s="468"/>
      <c r="AY14" s="468"/>
      <c r="AZ14" s="468"/>
      <c r="BA14" s="468"/>
    </row>
    <row r="15" spans="1:56" s="29" customFormat="1" ht="23.1" customHeight="1">
      <c r="A15" s="2326"/>
      <c r="B15" s="2327"/>
      <c r="C15" s="2327"/>
      <c r="D15" s="2327"/>
      <c r="E15" s="2327"/>
      <c r="F15" s="2327"/>
      <c r="G15" s="2327"/>
      <c r="H15" s="2328"/>
      <c r="I15" s="3415">
        <v>0.75</v>
      </c>
      <c r="J15" s="3415"/>
      <c r="K15" s="123" t="s">
        <v>274</v>
      </c>
      <c r="L15" s="3416" t="s">
        <v>774</v>
      </c>
      <c r="M15" s="3416"/>
      <c r="N15" s="123" t="s">
        <v>275</v>
      </c>
      <c r="O15" s="123" t="s">
        <v>276</v>
      </c>
      <c r="P15" s="3417"/>
      <c r="Q15" s="3417"/>
      <c r="R15" s="123" t="s">
        <v>274</v>
      </c>
      <c r="S15" s="3417"/>
      <c r="T15" s="3417"/>
      <c r="U15" s="3406" t="s">
        <v>275</v>
      </c>
      <c r="V15" s="3407"/>
      <c r="W15" s="3408" t="s">
        <v>277</v>
      </c>
      <c r="X15" s="3409"/>
      <c r="Y15" s="3409"/>
      <c r="Z15" s="3409"/>
      <c r="AA15" s="3409"/>
      <c r="AB15" s="3409"/>
      <c r="AC15" s="3409"/>
      <c r="AD15" s="3409"/>
      <c r="AE15" s="3409"/>
      <c r="AF15" s="3409"/>
      <c r="AG15" s="3409"/>
      <c r="AH15" s="3409"/>
      <c r="AI15" s="3409"/>
      <c r="AJ15" s="3409"/>
      <c r="AK15" s="3409"/>
      <c r="AL15" s="3410"/>
      <c r="AM15" s="3411" t="s">
        <v>265</v>
      </c>
      <c r="AN15" s="3411"/>
      <c r="AO15" s="3411"/>
      <c r="AP15" s="3411"/>
      <c r="AQ15" s="3411"/>
      <c r="AR15" s="3411"/>
      <c r="AS15" s="3412"/>
      <c r="AT15" s="3407" t="s">
        <v>266</v>
      </c>
      <c r="AU15" s="3413"/>
      <c r="AV15" s="3414"/>
      <c r="AX15" s="468"/>
      <c r="AY15" s="468"/>
      <c r="AZ15" s="468"/>
      <c r="BA15" s="468"/>
    </row>
    <row r="16" spans="1:56" s="29" customFormat="1" ht="23.1" customHeight="1">
      <c r="A16" s="28"/>
      <c r="B16" s="28"/>
      <c r="C16" s="28"/>
      <c r="D16" s="28"/>
      <c r="E16" s="28"/>
      <c r="F16" s="28"/>
      <c r="G16" s="28"/>
      <c r="H16" s="28"/>
      <c r="I16" s="28"/>
      <c r="J16" s="28"/>
      <c r="K16" s="28"/>
      <c r="L16" s="28"/>
      <c r="M16" s="28"/>
      <c r="N16" s="28"/>
      <c r="O16" s="28"/>
      <c r="P16" s="28"/>
      <c r="Q16" s="28"/>
      <c r="R16" s="28"/>
      <c r="S16" s="28"/>
      <c r="T16" s="42"/>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X16" s="468"/>
      <c r="AY16" s="468"/>
      <c r="AZ16" s="468"/>
      <c r="BA16" s="468"/>
    </row>
    <row r="17" spans="1:53" s="29" customFormat="1" ht="23.1" customHeight="1">
      <c r="A17" s="3401" t="s">
        <v>278</v>
      </c>
      <c r="B17" s="3401"/>
      <c r="C17" s="3401"/>
      <c r="D17" s="3401"/>
      <c r="E17" s="3401"/>
      <c r="F17" s="3401"/>
      <c r="G17" s="3401"/>
      <c r="H17" s="3401"/>
      <c r="I17" s="3401"/>
      <c r="J17" s="3401"/>
      <c r="K17" s="3401"/>
      <c r="L17" s="3401"/>
      <c r="M17" s="3401"/>
      <c r="N17" s="3401"/>
      <c r="O17" s="3401"/>
      <c r="P17" s="3401"/>
      <c r="Q17" s="3401"/>
      <c r="R17" s="3401"/>
      <c r="S17" s="3401"/>
      <c r="T17" s="3401"/>
      <c r="U17" s="3401"/>
      <c r="V17" s="3401"/>
      <c r="W17" s="3401"/>
      <c r="X17" s="3401"/>
      <c r="Y17" s="3401"/>
      <c r="Z17" s="3401"/>
      <c r="AA17" s="3401"/>
      <c r="AB17" s="3401"/>
      <c r="AC17" s="3401"/>
      <c r="AD17" s="3401"/>
      <c r="AE17" s="3401"/>
      <c r="AF17" s="3401"/>
      <c r="AG17" s="3401"/>
      <c r="AH17" s="3401"/>
      <c r="AI17" s="3401"/>
      <c r="AJ17" s="3401"/>
      <c r="AK17" s="3401"/>
      <c r="AL17" s="3401"/>
      <c r="AM17" s="3401"/>
      <c r="AN17" s="3401"/>
      <c r="AO17" s="3401"/>
      <c r="AP17" s="3401"/>
      <c r="AQ17" s="3401"/>
      <c r="AR17" s="3401"/>
      <c r="AS17" s="3401"/>
      <c r="AT17" s="3401"/>
      <c r="AU17" s="3401"/>
      <c r="AV17" s="3401"/>
      <c r="AX17" s="468"/>
      <c r="AY17" s="468"/>
      <c r="AZ17" s="468"/>
      <c r="BA17" s="468"/>
    </row>
    <row r="18" spans="1:53" s="15" customFormat="1" ht="12.95" customHeight="1">
      <c r="A18" s="1610"/>
      <c r="B18" s="1610"/>
      <c r="C18" s="1610"/>
      <c r="D18" s="1610"/>
      <c r="E18" s="1610"/>
      <c r="F18" s="1610"/>
      <c r="G18" s="1610"/>
      <c r="H18" s="1610"/>
      <c r="I18" s="1610"/>
      <c r="J18" s="1610"/>
      <c r="K18" s="1610"/>
      <c r="L18" s="1610"/>
      <c r="M18" s="1610"/>
      <c r="N18" s="1610"/>
      <c r="O18" s="1610"/>
      <c r="P18" s="1610"/>
      <c r="Q18" s="1610"/>
      <c r="R18" s="1610"/>
      <c r="S18" s="1610"/>
      <c r="T18" s="1610"/>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X18" s="468"/>
      <c r="AY18" s="468"/>
      <c r="AZ18" s="468"/>
      <c r="BA18" s="468"/>
    </row>
    <row r="19" spans="1:53" s="15" customFormat="1" ht="21.95" customHeight="1">
      <c r="A19" s="1610"/>
      <c r="B19" s="1610"/>
      <c r="C19" s="1610"/>
      <c r="D19" s="1610"/>
      <c r="E19" s="1610"/>
      <c r="F19" s="1610"/>
      <c r="G19" s="1610"/>
      <c r="H19" s="1610"/>
      <c r="I19" s="1610"/>
      <c r="J19" s="1610"/>
      <c r="K19" s="1610"/>
      <c r="L19" s="1610"/>
      <c r="M19" s="1610"/>
      <c r="N19" s="1610"/>
      <c r="O19" s="1610"/>
      <c r="P19" s="1610"/>
      <c r="Q19" s="1610"/>
      <c r="R19" s="1610"/>
      <c r="S19" s="1610"/>
      <c r="T19" s="1610"/>
      <c r="U19" s="1610"/>
      <c r="V19" s="1610"/>
      <c r="W19" s="1610"/>
      <c r="X19" s="1610"/>
      <c r="Y19" s="1610"/>
      <c r="Z19" s="1610"/>
      <c r="AA19" s="1610"/>
      <c r="AB19" s="1610"/>
      <c r="AC19" s="1610"/>
      <c r="AD19" s="1610"/>
      <c r="AE19" s="1610"/>
      <c r="AF19" s="1610"/>
      <c r="AG19" s="1610"/>
      <c r="AH19" s="1610"/>
      <c r="AI19" s="1610"/>
      <c r="AJ19" s="1610"/>
      <c r="AK19" s="1610"/>
      <c r="AL19" s="1610"/>
      <c r="AM19" s="1610"/>
      <c r="AN19" s="1610"/>
      <c r="AO19" s="1610"/>
      <c r="AP19" s="1610"/>
      <c r="AQ19" s="1610"/>
      <c r="AR19" s="1610"/>
      <c r="AS19" s="1610"/>
      <c r="AT19" s="1610"/>
      <c r="AU19" s="1610"/>
      <c r="AV19" s="1610"/>
      <c r="AX19" s="468"/>
      <c r="AY19" s="468"/>
      <c r="AZ19" s="468"/>
      <c r="BA19" s="468"/>
    </row>
    <row r="20" spans="1:53" s="15" customFormat="1" ht="12.95" customHeight="1">
      <c r="A20" s="1610"/>
      <c r="B20" s="1610"/>
      <c r="C20" s="1610"/>
      <c r="D20" s="1610"/>
      <c r="E20" s="1610"/>
      <c r="F20" s="1610"/>
      <c r="G20" s="1610"/>
      <c r="H20" s="1610"/>
      <c r="I20" s="1610"/>
      <c r="J20" s="1610"/>
      <c r="K20" s="1610"/>
      <c r="L20" s="1610"/>
      <c r="M20" s="1610"/>
      <c r="N20" s="1610"/>
      <c r="O20" s="1610"/>
      <c r="P20" s="1610"/>
      <c r="Q20" s="1610"/>
      <c r="R20" s="1610"/>
      <c r="S20" s="1610"/>
      <c r="T20" s="1610"/>
      <c r="U20" s="1610"/>
      <c r="V20" s="1610"/>
      <c r="W20" s="1610"/>
      <c r="X20" s="1610"/>
      <c r="Y20" s="1610"/>
      <c r="Z20" s="1610"/>
      <c r="AA20" s="1610"/>
      <c r="AB20" s="1610"/>
      <c r="AC20" s="1610"/>
      <c r="AD20" s="1610"/>
      <c r="AE20" s="1610"/>
      <c r="AF20" s="1610"/>
      <c r="AG20" s="1610"/>
      <c r="AH20" s="1610"/>
      <c r="AI20" s="1610"/>
      <c r="AJ20" s="1610"/>
      <c r="AK20" s="1610"/>
      <c r="AL20" s="1610"/>
      <c r="AM20" s="1610"/>
      <c r="AN20" s="1610"/>
      <c r="AO20" s="1610"/>
      <c r="AP20" s="1610"/>
      <c r="AQ20" s="1610"/>
      <c r="AR20" s="1610"/>
      <c r="AS20" s="1610"/>
      <c r="AT20" s="1610"/>
      <c r="AU20" s="1610"/>
      <c r="AV20" s="1610"/>
      <c r="AX20" s="468"/>
      <c r="AY20" s="468"/>
      <c r="AZ20" s="468"/>
      <c r="BA20" s="468"/>
    </row>
    <row r="21" spans="1:53" s="15" customFormat="1" ht="17.100000000000001" customHeight="1">
      <c r="A21" s="1610"/>
      <c r="B21" s="1610"/>
      <c r="C21" s="1610"/>
      <c r="D21" s="1610"/>
      <c r="E21" s="1610"/>
      <c r="F21" s="1610"/>
      <c r="G21" s="1610"/>
      <c r="H21" s="1610"/>
      <c r="I21" s="1610"/>
      <c r="J21" s="1610"/>
      <c r="K21" s="1610"/>
      <c r="L21" s="1610"/>
      <c r="M21" s="1610"/>
      <c r="N21" s="1610"/>
      <c r="O21" s="1610"/>
      <c r="P21" s="1610"/>
      <c r="Q21" s="1610"/>
      <c r="R21" s="1610"/>
      <c r="S21" s="1610"/>
      <c r="T21" s="1610"/>
      <c r="U21" s="1610"/>
      <c r="V21" s="1610"/>
      <c r="W21" s="1610"/>
      <c r="X21" s="1610"/>
      <c r="Y21" s="1610"/>
      <c r="Z21" s="1610"/>
      <c r="AA21" s="1610"/>
      <c r="AB21" s="1610"/>
      <c r="AC21" s="1610"/>
      <c r="AD21" s="1610"/>
      <c r="AE21" s="1610"/>
      <c r="AF21" s="1610"/>
      <c r="AG21" s="1610"/>
      <c r="AH21" s="1610"/>
      <c r="AI21" s="1610"/>
      <c r="AJ21" s="1610"/>
      <c r="AK21" s="1610"/>
      <c r="AL21" s="1610"/>
      <c r="AM21" s="1610"/>
      <c r="AN21" s="1610"/>
      <c r="AO21" s="1610"/>
      <c r="AP21" s="1610"/>
      <c r="AQ21" s="1610"/>
      <c r="AR21" s="1610"/>
      <c r="AS21" s="1610"/>
      <c r="AT21" s="1610"/>
      <c r="AU21" s="1610"/>
      <c r="AV21" s="1610"/>
      <c r="AX21" s="468"/>
      <c r="AY21" s="468"/>
      <c r="AZ21" s="468"/>
      <c r="BA21" s="468"/>
    </row>
    <row r="22" spans="1:53" s="12" customFormat="1" ht="17.100000000000001" customHeight="1">
      <c r="A22" s="1610"/>
      <c r="B22" s="1610"/>
      <c r="C22" s="1610"/>
      <c r="D22" s="1610"/>
      <c r="E22" s="1610"/>
      <c r="F22" s="1610"/>
      <c r="G22" s="1610"/>
      <c r="H22" s="1610"/>
      <c r="I22" s="1610"/>
      <c r="J22" s="1610"/>
      <c r="K22" s="1610"/>
      <c r="L22" s="1610"/>
      <c r="M22" s="1610"/>
      <c r="N22" s="1610"/>
      <c r="O22" s="1610"/>
      <c r="P22" s="1610"/>
      <c r="Q22" s="1610"/>
      <c r="R22" s="1610"/>
      <c r="S22" s="1610"/>
      <c r="T22" s="1610"/>
      <c r="U22" s="1610"/>
      <c r="V22" s="1610"/>
      <c r="W22" s="1610"/>
      <c r="X22" s="1610"/>
      <c r="Y22" s="1610"/>
      <c r="Z22" s="1610"/>
      <c r="AA22" s="1610"/>
      <c r="AB22" s="1610"/>
      <c r="AC22" s="1610"/>
      <c r="AD22" s="1610"/>
      <c r="AE22" s="1610"/>
      <c r="AF22" s="1610"/>
      <c r="AG22" s="1610"/>
      <c r="AH22" s="1610"/>
      <c r="AI22" s="1610"/>
      <c r="AJ22" s="1610"/>
      <c r="AK22" s="1610"/>
      <c r="AL22" s="1610"/>
      <c r="AM22" s="1610"/>
      <c r="AN22" s="1610"/>
      <c r="AO22" s="1610"/>
      <c r="AP22" s="1610"/>
      <c r="AQ22" s="1610"/>
      <c r="AR22" s="1610"/>
      <c r="AS22" s="1610"/>
      <c r="AT22" s="1610"/>
      <c r="AU22" s="1610"/>
      <c r="AV22" s="1610"/>
      <c r="AX22" s="468"/>
      <c r="AY22" s="468"/>
      <c r="AZ22" s="468"/>
      <c r="BA22" s="468"/>
    </row>
    <row r="23" spans="1:53" s="12" customFormat="1" ht="17.100000000000001" customHeight="1">
      <c r="A23" s="1610"/>
      <c r="B23" s="1610"/>
      <c r="C23" s="1610"/>
      <c r="D23" s="1610"/>
      <c r="E23" s="1610"/>
      <c r="F23" s="1610"/>
      <c r="G23" s="1610"/>
      <c r="H23" s="1610"/>
      <c r="I23" s="1610"/>
      <c r="J23" s="1610"/>
      <c r="K23" s="1610"/>
      <c r="L23" s="1610"/>
      <c r="M23" s="1610"/>
      <c r="N23" s="1610"/>
      <c r="O23" s="1610"/>
      <c r="P23" s="1610"/>
      <c r="Q23" s="1610"/>
      <c r="R23" s="1610"/>
      <c r="S23" s="1610"/>
      <c r="T23" s="1610"/>
      <c r="U23" s="1610"/>
      <c r="V23" s="1610"/>
      <c r="W23" s="1610"/>
      <c r="X23" s="1610"/>
      <c r="Y23" s="1610"/>
      <c r="Z23" s="1610"/>
      <c r="AA23" s="1610"/>
      <c r="AB23" s="1610"/>
      <c r="AC23" s="1610"/>
      <c r="AD23" s="1610"/>
      <c r="AE23" s="1610"/>
      <c r="AF23" s="1610"/>
      <c r="AG23" s="1610"/>
      <c r="AH23" s="1610"/>
      <c r="AI23" s="1610"/>
      <c r="AJ23" s="1610"/>
      <c r="AK23" s="1610"/>
      <c r="AL23" s="1610"/>
      <c r="AM23" s="1610"/>
      <c r="AN23" s="1610"/>
      <c r="AO23" s="1610"/>
      <c r="AP23" s="1610"/>
      <c r="AQ23" s="1610"/>
      <c r="AR23" s="1610"/>
      <c r="AS23" s="1610"/>
      <c r="AT23" s="1610"/>
      <c r="AU23" s="1610"/>
      <c r="AV23" s="1610"/>
      <c r="AX23" s="468"/>
      <c r="AY23" s="468"/>
      <c r="AZ23" s="468"/>
      <c r="BA23" s="468"/>
    </row>
    <row r="24" spans="1:53" s="12" customFormat="1" ht="17.100000000000001" customHeight="1">
      <c r="A24" s="1610"/>
      <c r="B24" s="1610"/>
      <c r="C24" s="1610"/>
      <c r="D24" s="1610"/>
      <c r="E24" s="1610"/>
      <c r="F24" s="1610"/>
      <c r="G24" s="1610"/>
      <c r="H24" s="1610"/>
      <c r="I24" s="1610"/>
      <c r="J24" s="1610"/>
      <c r="K24" s="1610"/>
      <c r="L24" s="1610"/>
      <c r="M24" s="1610"/>
      <c r="N24" s="1610"/>
      <c r="O24" s="1610"/>
      <c r="P24" s="1610"/>
      <c r="Q24" s="1610"/>
      <c r="R24" s="1610"/>
      <c r="S24" s="1610"/>
      <c r="T24" s="1610"/>
      <c r="U24" s="1610"/>
      <c r="V24" s="1610"/>
      <c r="W24" s="1610"/>
      <c r="X24" s="1610"/>
      <c r="Y24" s="1610"/>
      <c r="Z24" s="1610"/>
      <c r="AA24" s="1610"/>
      <c r="AB24" s="1610"/>
      <c r="AC24" s="1610"/>
      <c r="AD24" s="1610"/>
      <c r="AE24" s="1610"/>
      <c r="AF24" s="1610"/>
      <c r="AG24" s="1610"/>
      <c r="AH24" s="1610"/>
      <c r="AI24" s="1610"/>
      <c r="AJ24" s="1610"/>
      <c r="AK24" s="1610"/>
      <c r="AL24" s="1610"/>
      <c r="AM24" s="1610"/>
      <c r="AN24" s="1610"/>
      <c r="AO24" s="1610"/>
      <c r="AP24" s="1610"/>
      <c r="AQ24" s="1610"/>
      <c r="AR24" s="1610"/>
      <c r="AS24" s="1610"/>
      <c r="AT24" s="1610"/>
      <c r="AU24" s="1610"/>
      <c r="AV24" s="1610"/>
      <c r="AX24" s="468"/>
      <c r="AY24" s="468"/>
      <c r="AZ24" s="468"/>
      <c r="BA24" s="468"/>
    </row>
    <row r="25" spans="1:53" s="12" customFormat="1" ht="17.100000000000001" customHeight="1">
      <c r="A25" s="1610"/>
      <c r="B25" s="1610"/>
      <c r="C25" s="1610"/>
      <c r="D25" s="1610"/>
      <c r="E25" s="1610"/>
      <c r="F25" s="1610"/>
      <c r="G25" s="1610"/>
      <c r="H25" s="1610"/>
      <c r="I25" s="1610"/>
      <c r="J25" s="1610"/>
      <c r="K25" s="1610"/>
      <c r="L25" s="1610"/>
      <c r="M25" s="1610"/>
      <c r="N25" s="1610"/>
      <c r="O25" s="1610"/>
      <c r="P25" s="1610"/>
      <c r="Q25" s="1610"/>
      <c r="R25" s="1610"/>
      <c r="S25" s="1610"/>
      <c r="T25" s="1610"/>
      <c r="U25" s="1610"/>
      <c r="V25" s="1610"/>
      <c r="W25" s="1610"/>
      <c r="X25" s="1610"/>
      <c r="Y25" s="1610"/>
      <c r="Z25" s="1610"/>
      <c r="AA25" s="1610"/>
      <c r="AB25" s="1610"/>
      <c r="AC25" s="1610"/>
      <c r="AD25" s="1610"/>
      <c r="AE25" s="1610"/>
      <c r="AF25" s="1610"/>
      <c r="AG25" s="1610"/>
      <c r="AH25" s="1610"/>
      <c r="AI25" s="1610"/>
      <c r="AJ25" s="1610"/>
      <c r="AK25" s="1610"/>
      <c r="AL25" s="1610"/>
      <c r="AM25" s="1610"/>
      <c r="AN25" s="1610"/>
      <c r="AO25" s="1610"/>
      <c r="AP25" s="1610"/>
      <c r="AQ25" s="1610"/>
      <c r="AR25" s="1610"/>
      <c r="AS25" s="1610"/>
      <c r="AT25" s="1610"/>
      <c r="AU25" s="1610"/>
      <c r="AV25" s="1610"/>
      <c r="AX25" s="468"/>
      <c r="AY25" s="468"/>
      <c r="AZ25" s="468"/>
      <c r="BA25" s="468"/>
    </row>
    <row r="26" spans="1:53" s="12" customFormat="1" ht="17.100000000000001" customHeight="1">
      <c r="A26" s="1610"/>
      <c r="B26" s="1610"/>
      <c r="C26" s="1610"/>
      <c r="D26" s="1610"/>
      <c r="E26" s="1610"/>
      <c r="F26" s="1610"/>
      <c r="G26" s="1610"/>
      <c r="H26" s="1610"/>
      <c r="I26" s="1610"/>
      <c r="J26" s="1610"/>
      <c r="K26" s="1610"/>
      <c r="L26" s="1610"/>
      <c r="M26" s="1610"/>
      <c r="N26" s="1610"/>
      <c r="O26" s="1610"/>
      <c r="P26" s="1610"/>
      <c r="Q26" s="1610"/>
      <c r="R26" s="1610"/>
      <c r="S26" s="1610"/>
      <c r="T26" s="1610"/>
      <c r="U26" s="1610"/>
      <c r="V26" s="1610"/>
      <c r="W26" s="1610"/>
      <c r="X26" s="1610"/>
      <c r="Y26" s="1610"/>
      <c r="Z26" s="1610"/>
      <c r="AA26" s="1610"/>
      <c r="AB26" s="1610"/>
      <c r="AC26" s="1610"/>
      <c r="AD26" s="1610"/>
      <c r="AE26" s="1610"/>
      <c r="AF26" s="1610"/>
      <c r="AG26" s="1610"/>
      <c r="AH26" s="1610"/>
      <c r="AI26" s="1610"/>
      <c r="AJ26" s="1610"/>
      <c r="AK26" s="1610"/>
      <c r="AL26" s="1610"/>
      <c r="AM26" s="1610"/>
      <c r="AN26" s="1610"/>
      <c r="AO26" s="1610"/>
      <c r="AP26" s="1610"/>
      <c r="AQ26" s="1610"/>
      <c r="AR26" s="1610"/>
      <c r="AS26" s="1610"/>
      <c r="AT26" s="1610"/>
      <c r="AU26" s="1610"/>
      <c r="AV26" s="1610"/>
      <c r="AX26" s="468"/>
      <c r="AY26" s="468"/>
      <c r="AZ26" s="468"/>
      <c r="BA26" s="468"/>
    </row>
    <row r="27" spans="1:53" s="12" customFormat="1" ht="17.100000000000001" customHeight="1">
      <c r="A27" s="1610"/>
      <c r="B27" s="1610"/>
      <c r="C27" s="1610"/>
      <c r="D27" s="1610"/>
      <c r="E27" s="1610"/>
      <c r="F27" s="1610"/>
      <c r="G27" s="1610"/>
      <c r="H27" s="1610"/>
      <c r="I27" s="1610"/>
      <c r="J27" s="1610"/>
      <c r="K27" s="1610"/>
      <c r="L27" s="1610"/>
      <c r="M27" s="1610"/>
      <c r="N27" s="1610"/>
      <c r="O27" s="1610"/>
      <c r="P27" s="1610"/>
      <c r="Q27" s="1610"/>
      <c r="R27" s="1610"/>
      <c r="S27" s="1610"/>
      <c r="T27" s="1610"/>
      <c r="U27" s="1610"/>
      <c r="V27" s="1610"/>
      <c r="W27" s="1610"/>
      <c r="X27" s="1610"/>
      <c r="Y27" s="1610"/>
      <c r="Z27" s="1610"/>
      <c r="AA27" s="1610"/>
      <c r="AB27" s="1610"/>
      <c r="AC27" s="1610"/>
      <c r="AD27" s="1610"/>
      <c r="AE27" s="1610"/>
      <c r="AF27" s="1610"/>
      <c r="AG27" s="1610"/>
      <c r="AH27" s="1610"/>
      <c r="AI27" s="1610"/>
      <c r="AJ27" s="1610"/>
      <c r="AK27" s="1610"/>
      <c r="AL27" s="1610"/>
      <c r="AM27" s="1610"/>
      <c r="AN27" s="1610"/>
      <c r="AO27" s="1610"/>
      <c r="AP27" s="1610"/>
      <c r="AQ27" s="1610"/>
      <c r="AR27" s="1610"/>
      <c r="AS27" s="1610"/>
      <c r="AT27" s="1610"/>
      <c r="AU27" s="1610"/>
      <c r="AV27" s="1610"/>
      <c r="AX27" s="176"/>
      <c r="AY27" s="171"/>
      <c r="AZ27" s="172"/>
      <c r="BA27" s="173"/>
    </row>
    <row r="28" spans="1:53" s="12" customFormat="1" ht="17.100000000000001" customHeight="1">
      <c r="A28" s="1610"/>
      <c r="B28" s="1610"/>
      <c r="C28" s="1610"/>
      <c r="D28" s="1610"/>
      <c r="E28" s="1610"/>
      <c r="F28" s="1610"/>
      <c r="G28" s="1610"/>
      <c r="H28" s="1610"/>
      <c r="I28" s="1610"/>
      <c r="J28" s="1610"/>
      <c r="K28" s="1610"/>
      <c r="L28" s="1610"/>
      <c r="M28" s="1610"/>
      <c r="N28" s="1610"/>
      <c r="O28" s="1610"/>
      <c r="P28" s="1610"/>
      <c r="Q28" s="1610"/>
      <c r="R28" s="1610"/>
      <c r="S28" s="1610"/>
      <c r="T28" s="1610"/>
      <c r="U28" s="1610"/>
      <c r="V28" s="1610"/>
      <c r="W28" s="1610"/>
      <c r="X28" s="1610"/>
      <c r="Y28" s="1610"/>
      <c r="Z28" s="1610"/>
      <c r="AA28" s="1610"/>
      <c r="AB28" s="1610"/>
      <c r="AC28" s="1610"/>
      <c r="AD28" s="1610"/>
      <c r="AE28" s="1610"/>
      <c r="AF28" s="1610"/>
      <c r="AG28" s="1610"/>
      <c r="AH28" s="1610"/>
      <c r="AI28" s="1610"/>
      <c r="AJ28" s="1610"/>
      <c r="AK28" s="1610"/>
      <c r="AL28" s="1610"/>
      <c r="AM28" s="1610"/>
      <c r="AN28" s="1610"/>
      <c r="AO28" s="1610"/>
      <c r="AP28" s="1610"/>
      <c r="AQ28" s="1610"/>
      <c r="AR28" s="1610"/>
      <c r="AS28" s="1610"/>
      <c r="AT28" s="1610"/>
      <c r="AU28" s="1610"/>
      <c r="AV28" s="1610"/>
      <c r="AX28" s="176"/>
      <c r="AY28" s="171"/>
      <c r="AZ28" s="172"/>
      <c r="BA28" s="173"/>
    </row>
    <row r="29" spans="1:53" s="12" customFormat="1" ht="17.100000000000001" customHeight="1">
      <c r="A29" s="1610"/>
      <c r="B29" s="1610"/>
      <c r="C29" s="1610"/>
      <c r="D29" s="1610"/>
      <c r="E29" s="1610"/>
      <c r="F29" s="1610"/>
      <c r="G29" s="1610"/>
      <c r="H29" s="1610"/>
      <c r="I29" s="1610"/>
      <c r="J29" s="1610"/>
      <c r="K29" s="1610"/>
      <c r="L29" s="1610"/>
      <c r="M29" s="1610"/>
      <c r="N29" s="1610"/>
      <c r="O29" s="1610"/>
      <c r="P29" s="1610"/>
      <c r="Q29" s="1610"/>
      <c r="R29" s="1610"/>
      <c r="S29" s="1610"/>
      <c r="T29" s="1610"/>
      <c r="U29" s="1610"/>
      <c r="V29" s="1610"/>
      <c r="W29" s="1610"/>
      <c r="X29" s="1610"/>
      <c r="Y29" s="1610"/>
      <c r="Z29" s="1610"/>
      <c r="AA29" s="1610"/>
      <c r="AB29" s="1610"/>
      <c r="AC29" s="1610"/>
      <c r="AD29" s="1610"/>
      <c r="AE29" s="1610"/>
      <c r="AF29" s="1610"/>
      <c r="AG29" s="1610"/>
      <c r="AH29" s="1610"/>
      <c r="AI29" s="1610"/>
      <c r="AJ29" s="1610"/>
      <c r="AK29" s="1610"/>
      <c r="AL29" s="1610"/>
      <c r="AM29" s="1610"/>
      <c r="AN29" s="1610"/>
      <c r="AO29" s="1610"/>
      <c r="AP29" s="1610"/>
      <c r="AQ29" s="1610"/>
      <c r="AR29" s="1610"/>
      <c r="AS29" s="1610"/>
      <c r="AT29" s="1610"/>
      <c r="AU29" s="1610"/>
      <c r="AV29" s="1610"/>
      <c r="AX29" s="176"/>
      <c r="AY29" s="171"/>
      <c r="AZ29" s="172"/>
      <c r="BA29" s="173"/>
    </row>
    <row r="30" spans="1:53" s="12" customFormat="1" ht="17.100000000000001" customHeight="1">
      <c r="A30" s="1610"/>
      <c r="B30" s="1610"/>
      <c r="C30" s="1610"/>
      <c r="D30" s="1610"/>
      <c r="E30" s="1610"/>
      <c r="F30" s="1610"/>
      <c r="G30" s="1610"/>
      <c r="H30" s="1610"/>
      <c r="I30" s="1610"/>
      <c r="J30" s="1610"/>
      <c r="K30" s="1610"/>
      <c r="L30" s="1610"/>
      <c r="M30" s="1610"/>
      <c r="N30" s="1610"/>
      <c r="O30" s="1610"/>
      <c r="P30" s="1610"/>
      <c r="Q30" s="1610"/>
      <c r="R30" s="1610"/>
      <c r="S30" s="1610"/>
      <c r="T30" s="1610"/>
      <c r="U30" s="1610"/>
      <c r="V30" s="1610"/>
      <c r="W30" s="1610"/>
      <c r="X30" s="1610"/>
      <c r="Y30" s="1610"/>
      <c r="Z30" s="1610"/>
      <c r="AA30" s="1610"/>
      <c r="AB30" s="1610"/>
      <c r="AC30" s="1610"/>
      <c r="AD30" s="1610"/>
      <c r="AE30" s="1610"/>
      <c r="AF30" s="1610"/>
      <c r="AG30" s="1610"/>
      <c r="AH30" s="1610"/>
      <c r="AI30" s="1610"/>
      <c r="AJ30" s="1610"/>
      <c r="AK30" s="1610"/>
      <c r="AL30" s="1610"/>
      <c r="AM30" s="1610"/>
      <c r="AN30" s="1610"/>
      <c r="AO30" s="1610"/>
      <c r="AP30" s="1610"/>
      <c r="AQ30" s="1610"/>
      <c r="AR30" s="1610"/>
      <c r="AS30" s="1610"/>
      <c r="AT30" s="1610"/>
      <c r="AU30" s="1610"/>
      <c r="AV30" s="1610"/>
      <c r="AX30" s="176"/>
      <c r="AY30" s="171"/>
      <c r="AZ30" s="172"/>
      <c r="BA30" s="173"/>
    </row>
    <row r="31" spans="1:53" s="12" customFormat="1" ht="17.100000000000001" customHeight="1">
      <c r="A31" s="1610"/>
      <c r="B31" s="1610"/>
      <c r="C31" s="1610"/>
      <c r="D31" s="1610"/>
      <c r="E31" s="1610"/>
      <c r="F31" s="1610"/>
      <c r="G31" s="1610"/>
      <c r="H31" s="1610"/>
      <c r="I31" s="1610"/>
      <c r="J31" s="1610"/>
      <c r="K31" s="1610"/>
      <c r="L31" s="1610"/>
      <c r="M31" s="1610"/>
      <c r="N31" s="1610"/>
      <c r="O31" s="1610"/>
      <c r="P31" s="1610"/>
      <c r="Q31" s="1610"/>
      <c r="R31" s="1610"/>
      <c r="S31" s="1610"/>
      <c r="T31" s="1610"/>
      <c r="U31" s="1610"/>
      <c r="V31" s="1610"/>
      <c r="W31" s="1610"/>
      <c r="X31" s="1610"/>
      <c r="Y31" s="1610"/>
      <c r="Z31" s="1610"/>
      <c r="AA31" s="1610"/>
      <c r="AB31" s="1610"/>
      <c r="AC31" s="1610"/>
      <c r="AD31" s="1610"/>
      <c r="AE31" s="1610"/>
      <c r="AF31" s="1610"/>
      <c r="AG31" s="1610"/>
      <c r="AH31" s="1610"/>
      <c r="AI31" s="1610"/>
      <c r="AJ31" s="1610"/>
      <c r="AK31" s="1610"/>
      <c r="AL31" s="1610"/>
      <c r="AM31" s="1610"/>
      <c r="AN31" s="1610"/>
      <c r="AO31" s="1610"/>
      <c r="AP31" s="1610"/>
      <c r="AQ31" s="1610"/>
      <c r="AR31" s="1610"/>
      <c r="AS31" s="1610"/>
      <c r="AT31" s="1610"/>
      <c r="AU31" s="1610"/>
      <c r="AV31" s="1610"/>
      <c r="AX31" s="176"/>
      <c r="AY31" s="171"/>
      <c r="AZ31" s="172"/>
      <c r="BA31" s="173"/>
    </row>
    <row r="32" spans="1:53" s="12" customFormat="1" ht="17.100000000000001" customHeight="1">
      <c r="A32" s="1610"/>
      <c r="B32" s="1610"/>
      <c r="C32" s="1610"/>
      <c r="D32" s="1610"/>
      <c r="E32" s="1610"/>
      <c r="F32" s="1610"/>
      <c r="G32" s="1610"/>
      <c r="H32" s="1610"/>
      <c r="I32" s="1610"/>
      <c r="J32" s="1610"/>
      <c r="K32" s="1610"/>
      <c r="L32" s="1610"/>
      <c r="M32" s="1610"/>
      <c r="N32" s="1610"/>
      <c r="O32" s="1610"/>
      <c r="P32" s="1610"/>
      <c r="Q32" s="1610"/>
      <c r="R32" s="1610"/>
      <c r="S32" s="1610"/>
      <c r="T32" s="1610"/>
      <c r="U32" s="1610"/>
      <c r="V32" s="1610"/>
      <c r="W32" s="1610"/>
      <c r="X32" s="1610"/>
      <c r="Y32" s="1610"/>
      <c r="Z32" s="1610"/>
      <c r="AA32" s="1610"/>
      <c r="AB32" s="1610"/>
      <c r="AC32" s="1610"/>
      <c r="AD32" s="1610"/>
      <c r="AE32" s="1610"/>
      <c r="AF32" s="1610"/>
      <c r="AG32" s="1610"/>
      <c r="AH32" s="1610"/>
      <c r="AI32" s="1610"/>
      <c r="AJ32" s="1610"/>
      <c r="AK32" s="1610"/>
      <c r="AL32" s="1610"/>
      <c r="AM32" s="1610"/>
      <c r="AN32" s="1610"/>
      <c r="AO32" s="1610"/>
      <c r="AP32" s="1610"/>
      <c r="AQ32" s="1610"/>
      <c r="AR32" s="1610"/>
      <c r="AS32" s="1610"/>
      <c r="AT32" s="1610"/>
      <c r="AU32" s="1610"/>
      <c r="AV32" s="1610"/>
      <c r="AX32" s="176"/>
      <c r="AY32" s="171"/>
      <c r="AZ32" s="172"/>
      <c r="BA32" s="173"/>
    </row>
    <row r="33" spans="1:53" s="12" customFormat="1" ht="17.100000000000001" customHeight="1">
      <c r="A33" s="1610"/>
      <c r="B33" s="1610"/>
      <c r="C33" s="1610"/>
      <c r="D33" s="1610"/>
      <c r="E33" s="1610"/>
      <c r="F33" s="1610"/>
      <c r="G33" s="1610"/>
      <c r="H33" s="1610"/>
      <c r="I33" s="1610"/>
      <c r="J33" s="1610"/>
      <c r="K33" s="1610"/>
      <c r="L33" s="1610"/>
      <c r="M33" s="1610"/>
      <c r="N33" s="1610"/>
      <c r="O33" s="1610"/>
      <c r="P33" s="1610"/>
      <c r="Q33" s="1610"/>
      <c r="R33" s="1610"/>
      <c r="S33" s="1610"/>
      <c r="T33" s="1610"/>
      <c r="U33" s="1610"/>
      <c r="V33" s="1610"/>
      <c r="W33" s="1610"/>
      <c r="X33" s="1610"/>
      <c r="Y33" s="1610"/>
      <c r="Z33" s="1610"/>
      <c r="AA33" s="1610"/>
      <c r="AB33" s="1610"/>
      <c r="AC33" s="1610"/>
      <c r="AD33" s="1610"/>
      <c r="AE33" s="1610"/>
      <c r="AF33" s="1610"/>
      <c r="AG33" s="1610"/>
      <c r="AH33" s="1610"/>
      <c r="AI33" s="1610"/>
      <c r="AJ33" s="1610"/>
      <c r="AK33" s="1610"/>
      <c r="AL33" s="1610"/>
      <c r="AM33" s="1610"/>
      <c r="AN33" s="1610"/>
      <c r="AO33" s="1610"/>
      <c r="AP33" s="1610"/>
      <c r="AQ33" s="1610"/>
      <c r="AR33" s="1610"/>
      <c r="AS33" s="1610"/>
      <c r="AT33" s="1610"/>
      <c r="AU33" s="1610"/>
      <c r="AV33" s="1610"/>
      <c r="AX33" s="175"/>
      <c r="AY33" s="172"/>
      <c r="AZ33" s="171"/>
      <c r="BA33" s="173"/>
    </row>
    <row r="34" spans="1:53" s="12" customFormat="1" ht="17.100000000000001" customHeight="1">
      <c r="A34" s="1610"/>
      <c r="B34" s="1610"/>
      <c r="C34" s="1610"/>
      <c r="D34" s="1610"/>
      <c r="E34" s="1610"/>
      <c r="F34" s="1610"/>
      <c r="G34" s="1610"/>
      <c r="H34" s="1610"/>
      <c r="I34" s="1610"/>
      <c r="J34" s="1610"/>
      <c r="K34" s="1610"/>
      <c r="L34" s="1610"/>
      <c r="M34" s="1610"/>
      <c r="N34" s="1610"/>
      <c r="O34" s="1610"/>
      <c r="P34" s="1610"/>
      <c r="Q34" s="1610"/>
      <c r="R34" s="1610"/>
      <c r="S34" s="1610"/>
      <c r="T34" s="1610"/>
      <c r="U34" s="1610"/>
      <c r="V34" s="1610"/>
      <c r="W34" s="1610"/>
      <c r="X34" s="1610"/>
      <c r="Y34" s="1610"/>
      <c r="Z34" s="1610"/>
      <c r="AA34" s="1610"/>
      <c r="AB34" s="1610"/>
      <c r="AC34" s="1610"/>
      <c r="AD34" s="1610"/>
      <c r="AE34" s="1610"/>
      <c r="AF34" s="1610"/>
      <c r="AG34" s="1610"/>
      <c r="AH34" s="1610"/>
      <c r="AI34" s="1610"/>
      <c r="AJ34" s="1610"/>
      <c r="AK34" s="1610"/>
      <c r="AL34" s="1610"/>
      <c r="AM34" s="1610"/>
      <c r="AN34" s="1610"/>
      <c r="AO34" s="1610"/>
      <c r="AP34" s="1610"/>
      <c r="AQ34" s="1610"/>
      <c r="AR34" s="1610"/>
      <c r="AS34" s="1610"/>
      <c r="AT34" s="1610"/>
      <c r="AU34" s="1610"/>
      <c r="AV34" s="1610"/>
      <c r="AX34" s="175"/>
      <c r="AY34" s="172"/>
      <c r="AZ34" s="171"/>
      <c r="BA34" s="173"/>
    </row>
    <row r="35" spans="1:53" s="12" customFormat="1" ht="17.100000000000001" customHeight="1">
      <c r="A35" s="1610"/>
      <c r="B35" s="1610"/>
      <c r="C35" s="1610"/>
      <c r="D35" s="1610"/>
      <c r="E35" s="1610"/>
      <c r="F35" s="1610"/>
      <c r="G35" s="1610"/>
      <c r="H35" s="1610"/>
      <c r="I35" s="1610"/>
      <c r="J35" s="1610"/>
      <c r="K35" s="1610"/>
      <c r="L35" s="1610"/>
      <c r="M35" s="1610"/>
      <c r="N35" s="1610"/>
      <c r="O35" s="1610"/>
      <c r="P35" s="1610"/>
      <c r="Q35" s="1610"/>
      <c r="R35" s="1610"/>
      <c r="S35" s="1610"/>
      <c r="T35" s="1610"/>
      <c r="U35" s="1610"/>
      <c r="V35" s="1610"/>
      <c r="W35" s="1610"/>
      <c r="X35" s="1610"/>
      <c r="Y35" s="1610"/>
      <c r="Z35" s="1610"/>
      <c r="AA35" s="1610"/>
      <c r="AB35" s="1610"/>
      <c r="AC35" s="1610"/>
      <c r="AD35" s="1610"/>
      <c r="AE35" s="1610"/>
      <c r="AF35" s="1610"/>
      <c r="AG35" s="1610"/>
      <c r="AH35" s="1610"/>
      <c r="AI35" s="1610"/>
      <c r="AJ35" s="1610"/>
      <c r="AK35" s="1610"/>
      <c r="AL35" s="1610"/>
      <c r="AM35" s="1610"/>
      <c r="AN35" s="1610"/>
      <c r="AO35" s="1610"/>
      <c r="AP35" s="1610"/>
      <c r="AQ35" s="1610"/>
      <c r="AR35" s="1610"/>
      <c r="AS35" s="1610"/>
      <c r="AT35" s="1610"/>
      <c r="AU35" s="1610"/>
      <c r="AV35" s="1610"/>
      <c r="AX35" s="175"/>
      <c r="AY35" s="172"/>
      <c r="AZ35" s="171"/>
      <c r="BA35" s="173"/>
    </row>
    <row r="36" spans="1:53" s="12" customFormat="1" ht="17.100000000000001" customHeight="1">
      <c r="A36" s="1610"/>
      <c r="B36" s="1610"/>
      <c r="C36" s="1610"/>
      <c r="D36" s="1610"/>
      <c r="E36" s="1610"/>
      <c r="F36" s="1610"/>
      <c r="G36" s="1610"/>
      <c r="H36" s="1610"/>
      <c r="I36" s="1610"/>
      <c r="J36" s="1610"/>
      <c r="K36" s="1610"/>
      <c r="L36" s="1610"/>
      <c r="M36" s="1610"/>
      <c r="N36" s="1610"/>
      <c r="O36" s="1610"/>
      <c r="P36" s="1610"/>
      <c r="Q36" s="1610"/>
      <c r="R36" s="1610"/>
      <c r="S36" s="1610"/>
      <c r="T36" s="1610"/>
      <c r="U36" s="1610"/>
      <c r="V36" s="1610"/>
      <c r="W36" s="1610"/>
      <c r="X36" s="1610"/>
      <c r="Y36" s="1610"/>
      <c r="Z36" s="1610"/>
      <c r="AA36" s="1610"/>
      <c r="AB36" s="1610"/>
      <c r="AC36" s="1610"/>
      <c r="AD36" s="1610"/>
      <c r="AE36" s="1610"/>
      <c r="AF36" s="1610"/>
      <c r="AG36" s="1610"/>
      <c r="AH36" s="1610"/>
      <c r="AI36" s="1610"/>
      <c r="AJ36" s="1610"/>
      <c r="AK36" s="1610"/>
      <c r="AL36" s="1610"/>
      <c r="AM36" s="1610"/>
      <c r="AN36" s="1610"/>
      <c r="AO36" s="1610"/>
      <c r="AP36" s="1610"/>
      <c r="AQ36" s="1610"/>
      <c r="AR36" s="1610"/>
      <c r="AS36" s="1610"/>
      <c r="AT36" s="1610"/>
      <c r="AU36" s="1610"/>
      <c r="AV36" s="1610"/>
      <c r="AX36" s="175"/>
      <c r="AY36" s="172"/>
      <c r="AZ36" s="171"/>
      <c r="BA36" s="177"/>
    </row>
    <row r="37" spans="1:53" s="12" customFormat="1" ht="17.100000000000001" customHeight="1">
      <c r="A37" s="1610"/>
      <c r="B37" s="1610"/>
      <c r="C37" s="1610"/>
      <c r="D37" s="1610"/>
      <c r="E37" s="1610"/>
      <c r="F37" s="1610"/>
      <c r="G37" s="1610"/>
      <c r="H37" s="1610"/>
      <c r="I37" s="1610"/>
      <c r="J37" s="1610"/>
      <c r="K37" s="1610"/>
      <c r="L37" s="1610"/>
      <c r="M37" s="1610"/>
      <c r="N37" s="1610"/>
      <c r="O37" s="1610"/>
      <c r="P37" s="1610"/>
      <c r="Q37" s="1610"/>
      <c r="R37" s="1610"/>
      <c r="S37" s="1610"/>
      <c r="T37" s="1610"/>
      <c r="U37" s="1610"/>
      <c r="V37" s="1610"/>
      <c r="W37" s="1610"/>
      <c r="X37" s="1610"/>
      <c r="Y37" s="1610"/>
      <c r="Z37" s="1610"/>
      <c r="AA37" s="1610"/>
      <c r="AB37" s="1610"/>
      <c r="AC37" s="1610"/>
      <c r="AD37" s="1610"/>
      <c r="AE37" s="1610"/>
      <c r="AF37" s="1610"/>
      <c r="AG37" s="1610"/>
      <c r="AH37" s="1610"/>
      <c r="AI37" s="1610"/>
      <c r="AJ37" s="1610"/>
      <c r="AK37" s="1610"/>
      <c r="AL37" s="1610"/>
      <c r="AM37" s="1610"/>
      <c r="AN37" s="1610"/>
      <c r="AO37" s="1610"/>
      <c r="AP37" s="1610"/>
      <c r="AQ37" s="1610"/>
      <c r="AR37" s="1610"/>
      <c r="AS37" s="1610"/>
      <c r="AT37" s="1610"/>
      <c r="AU37" s="1610"/>
      <c r="AV37" s="1610"/>
      <c r="AX37" s="175"/>
      <c r="AY37" s="172"/>
      <c r="AZ37" s="171"/>
      <c r="BA37" s="177"/>
    </row>
    <row r="38" spans="1:53" s="12" customFormat="1" ht="17.100000000000001" customHeight="1">
      <c r="A38" s="1214" t="s">
        <v>1273</v>
      </c>
      <c r="B38" s="1214"/>
      <c r="C38" s="1214"/>
      <c r="D38" s="1214"/>
      <c r="E38" s="1214"/>
      <c r="F38" s="1214"/>
      <c r="G38" s="1214"/>
      <c r="H38" s="1214"/>
      <c r="I38" s="1214"/>
      <c r="J38" s="1214"/>
      <c r="K38" s="1214"/>
      <c r="L38" s="1214"/>
      <c r="M38" s="1214"/>
      <c r="N38" s="1410" t="s">
        <v>279</v>
      </c>
      <c r="O38" s="1410"/>
      <c r="P38" s="1410"/>
      <c r="Q38" s="1410"/>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X38" s="174"/>
      <c r="AY38" s="24"/>
      <c r="AZ38" s="24"/>
    </row>
    <row r="39" spans="1:53" s="12" customFormat="1" ht="17.100000000000001" customHeight="1"/>
    <row r="40" spans="1:53" ht="17.100000000000001" customHeight="1">
      <c r="AW40" s="10"/>
      <c r="AX40" s="8"/>
      <c r="AY40" s="8"/>
      <c r="AZ40" s="8"/>
    </row>
    <row r="41" spans="1:53" ht="18" customHeight="1">
      <c r="AX41" s="8"/>
      <c r="AY41" s="8"/>
      <c r="AZ41" s="8"/>
    </row>
  </sheetData>
  <sheetProtection insertColumns="0" deleteColumns="0"/>
  <protectedRanges>
    <protectedRange sqref="BB13:BV18 BB20:BV22 BE8:BV12" name="범위1_5"/>
    <protectedRange sqref="AK7 AP8 AB8 AK9:AK15" name="범위1"/>
    <protectedRange sqref="AQ4:AQ5 N4:O5 Q5" name="범위1_1_1"/>
    <protectedRange sqref="AY4:AZ4 AY15:AZ16" name="범위1_2_1_1_2"/>
    <protectedRange sqref="BA13:BA14 AZ19 AZ22 BA20:BA21 BA23" name="범위1_5_1_1"/>
    <protectedRange sqref="BA18 AZ17" name="범위1_3_1_1_1"/>
    <protectedRange sqref="AX17:AX20 AY17" name="범위1_2_1_1_1_1"/>
    <protectedRange sqref="BB6:BD6 BB10:BB12" name="범위1_1"/>
    <protectedRange sqref="AY6:AZ6" name="범위1_2_1_1"/>
    <protectedRange sqref="AZ9 AZ11 BA10:BA11" name="범위1_5_1"/>
    <protectedRange sqref="BA8 AZ7" name="범위1_3_1_1"/>
    <protectedRange sqref="AY7 BC7:BC10 BD7 AX7:AX10" name="범위1_2_1_1_1"/>
    <protectedRange sqref="AY5:AZ5" name="범위1_2_1_1_2_1"/>
  </protectedRanges>
  <mergeCells count="111">
    <mergeCell ref="BC7:BC8"/>
    <mergeCell ref="BD7:BD8"/>
    <mergeCell ref="AX9:AX10"/>
    <mergeCell ref="AY9:AY10"/>
    <mergeCell ref="AZ9:BA10"/>
    <mergeCell ref="BC9:BC10"/>
    <mergeCell ref="BD9:BD10"/>
    <mergeCell ref="AX11:AX12"/>
    <mergeCell ref="AY11:AY12"/>
    <mergeCell ref="AZ11:BA12"/>
    <mergeCell ref="BC11:BC12"/>
    <mergeCell ref="BD11:BD12"/>
    <mergeCell ref="I15:J15"/>
    <mergeCell ref="L15:M15"/>
    <mergeCell ref="P15:Q15"/>
    <mergeCell ref="S15:T15"/>
    <mergeCell ref="I14:J14"/>
    <mergeCell ref="L14:M14"/>
    <mergeCell ref="P14:Q14"/>
    <mergeCell ref="S14:T14"/>
    <mergeCell ref="AP11:AS11"/>
    <mergeCell ref="I12:J12"/>
    <mergeCell ref="L12:M12"/>
    <mergeCell ref="P12:Q12"/>
    <mergeCell ref="S12:T12"/>
    <mergeCell ref="U12:V12"/>
    <mergeCell ref="W12:AL12"/>
    <mergeCell ref="AM12:AO12"/>
    <mergeCell ref="AP12:AS12"/>
    <mergeCell ref="A38:M38"/>
    <mergeCell ref="N38:Q38"/>
    <mergeCell ref="AP10:AS10"/>
    <mergeCell ref="A17:AV17"/>
    <mergeCell ref="AP9:AS9"/>
    <mergeCell ref="AT9:AV9"/>
    <mergeCell ref="AT10:AV10"/>
    <mergeCell ref="A9:H15"/>
    <mergeCell ref="I13:J13"/>
    <mergeCell ref="L13:M13"/>
    <mergeCell ref="P13:Q13"/>
    <mergeCell ref="S13:T13"/>
    <mergeCell ref="A18:AV37"/>
    <mergeCell ref="U15:V15"/>
    <mergeCell ref="W15:AL15"/>
    <mergeCell ref="AM15:AO15"/>
    <mergeCell ref="AP15:AS15"/>
    <mergeCell ref="AT15:AV15"/>
    <mergeCell ref="AT13:AV13"/>
    <mergeCell ref="U13:V13"/>
    <mergeCell ref="W13:AL13"/>
    <mergeCell ref="AM13:AO13"/>
    <mergeCell ref="AP13:AS13"/>
    <mergeCell ref="AT14:AV14"/>
    <mergeCell ref="I9:J9"/>
    <mergeCell ref="L9:M9"/>
    <mergeCell ref="P9:Q9"/>
    <mergeCell ref="S9:T9"/>
    <mergeCell ref="U14:V14"/>
    <mergeCell ref="W14:AL14"/>
    <mergeCell ref="AM14:AO14"/>
    <mergeCell ref="AP14:AS14"/>
    <mergeCell ref="AM10:AO10"/>
    <mergeCell ref="U9:V9"/>
    <mergeCell ref="W9:AL9"/>
    <mergeCell ref="AM9:AO9"/>
    <mergeCell ref="AM11:AO11"/>
    <mergeCell ref="W10:AL10"/>
    <mergeCell ref="I10:J10"/>
    <mergeCell ref="L10:M10"/>
    <mergeCell ref="P10:Q10"/>
    <mergeCell ref="S10:T10"/>
    <mergeCell ref="I11:J11"/>
    <mergeCell ref="L11:M11"/>
    <mergeCell ref="P11:Q11"/>
    <mergeCell ref="S11:T11"/>
    <mergeCell ref="U11:V11"/>
    <mergeCell ref="W11:AL11"/>
    <mergeCell ref="AH8:AJ8"/>
    <mergeCell ref="AK8:AS8"/>
    <mergeCell ref="AT8:AV8"/>
    <mergeCell ref="I7:N7"/>
    <mergeCell ref="O7:AG7"/>
    <mergeCell ref="AH7:AJ7"/>
    <mergeCell ref="AT7:AV7"/>
    <mergeCell ref="I8:R8"/>
    <mergeCell ref="S8:V8"/>
    <mergeCell ref="W8:AG8"/>
    <mergeCell ref="AX3:AY3"/>
    <mergeCell ref="U10:V10"/>
    <mergeCell ref="AX5:BA5"/>
    <mergeCell ref="AZ7:BA8"/>
    <mergeCell ref="AX7:AX8"/>
    <mergeCell ref="AY7:AY8"/>
    <mergeCell ref="AT11:AV11"/>
    <mergeCell ref="AT12:AV12"/>
    <mergeCell ref="A1:AV1"/>
    <mergeCell ref="A7:H7"/>
    <mergeCell ref="W3:AB3"/>
    <mergeCell ref="H4:V4"/>
    <mergeCell ref="A3:G3"/>
    <mergeCell ref="H3:V3"/>
    <mergeCell ref="AP3:AV3"/>
    <mergeCell ref="W4:AB4"/>
    <mergeCell ref="A4:G4"/>
    <mergeCell ref="AC4:AV4"/>
    <mergeCell ref="AC3:AI3"/>
    <mergeCell ref="AJ3:AN3"/>
    <mergeCell ref="AK7:AS7"/>
    <mergeCell ref="A8:H8"/>
    <mergeCell ref="A5:G5"/>
    <mergeCell ref="H5:AV5"/>
  </mergeCells>
  <phoneticPr fontId="14" type="noConversion"/>
  <dataValidations count="2">
    <dataValidation allowBlank="1" showInputMessage="1" showErrorMessage="1" prompt="야근시간 : 18시 ~ 23시" sqref="K19:N19 F19:I19 F9:I17 K9:N17"/>
    <dataValidation allowBlank="1" showInputMessage="1" showErrorMessage="1" prompt="입력예시 : 12-10-22" sqref="I8:R8"/>
  </dataValidations>
  <printOptions horizontalCentered="1"/>
  <pageMargins left="0.19685039370078741" right="0.19685039370078741" top="0.78740157480314965" bottom="0.39370078740157483" header="0.39370078740157483" footer="0.19685039370078741"/>
  <pageSetup paperSize="9" scale="90" orientation="portrait" errors="blank" r:id="rId1"/>
  <headerFooter alignWithMargins="0">
    <oddFooter>&amp;C&amp;"맑은 고딕,보통"&amp;9&amp;P / &amp;N</oddFooter>
  </headerFooter>
  <colBreaks count="1" manualBreakCount="1">
    <brk id="48" max="1048575" man="1"/>
  </colBreaks>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J38"/>
  <sheetViews>
    <sheetView showGridLines="0" zoomScaleNormal="100" workbookViewId="0">
      <selection activeCell="B4" sqref="B4"/>
    </sheetView>
  </sheetViews>
  <sheetFormatPr defaultColWidth="8" defaultRowHeight="16.5"/>
  <cols>
    <col min="1" max="1" width="1.109375" style="508" customWidth="1"/>
    <col min="2" max="2" width="13.109375" style="486" bestFit="1" customWidth="1"/>
    <col min="3" max="3" width="10.33203125" style="486" bestFit="1" customWidth="1"/>
    <col min="4" max="5" width="10.44140625" style="486" bestFit="1" customWidth="1"/>
    <col min="6" max="6" width="7.21875" style="486" bestFit="1" customWidth="1"/>
    <col min="7" max="7" width="8.88671875" style="486" bestFit="1" customWidth="1"/>
    <col min="8" max="8" width="9.33203125" style="486" bestFit="1" customWidth="1"/>
    <col min="9" max="10" width="8.33203125" style="486" customWidth="1"/>
    <col min="11" max="16384" width="8" style="486"/>
  </cols>
  <sheetData>
    <row r="1" spans="1:10" ht="30" customHeight="1">
      <c r="A1" s="486"/>
    </row>
    <row r="2" spans="1:10" ht="33.75">
      <c r="A2" s="486"/>
      <c r="B2" s="3443" t="s">
        <v>1791</v>
      </c>
      <c r="C2" s="3443"/>
      <c r="D2" s="3443"/>
      <c r="E2" s="3443"/>
      <c r="F2" s="3443"/>
      <c r="G2" s="3443"/>
      <c r="H2" s="3443"/>
      <c r="I2" s="3443"/>
      <c r="J2" s="3443"/>
    </row>
    <row r="3" spans="1:10" ht="33.75">
      <c r="B3" s="562"/>
      <c r="C3" s="621"/>
      <c r="D3" s="621"/>
      <c r="E3" s="621"/>
      <c r="F3" s="621"/>
      <c r="G3" s="621"/>
      <c r="H3" s="621"/>
      <c r="I3" s="621"/>
      <c r="J3" s="621"/>
    </row>
    <row r="4" spans="1:10" ht="26.25" customHeight="1">
      <c r="B4" s="528" t="s">
        <v>1792</v>
      </c>
      <c r="C4" s="1953"/>
      <c r="D4" s="1953"/>
      <c r="E4" s="1953"/>
      <c r="F4" s="1962" t="s">
        <v>1793</v>
      </c>
      <c r="G4" s="1962"/>
      <c r="H4" s="2000"/>
      <c r="I4" s="2000"/>
      <c r="J4" s="2000"/>
    </row>
    <row r="5" spans="1:10" ht="26.25" customHeight="1">
      <c r="B5" s="528" t="s">
        <v>1585</v>
      </c>
      <c r="C5" s="2000"/>
      <c r="D5" s="2000"/>
      <c r="E5" s="2000"/>
      <c r="F5" s="1962" t="s">
        <v>1584</v>
      </c>
      <c r="G5" s="1962"/>
      <c r="H5" s="2000"/>
      <c r="I5" s="2000"/>
      <c r="J5" s="2000"/>
    </row>
    <row r="6" spans="1:10" ht="26.45" customHeight="1">
      <c r="A6" s="515"/>
      <c r="B6" s="505"/>
      <c r="C6" s="505"/>
      <c r="D6" s="505"/>
      <c r="E6" s="505"/>
      <c r="F6" s="505"/>
      <c r="G6" s="505"/>
      <c r="H6" s="505"/>
      <c r="I6" s="505"/>
      <c r="J6" s="505"/>
    </row>
    <row r="7" spans="1:10" s="505" customFormat="1">
      <c r="A7" s="515"/>
      <c r="B7" s="3436" t="s">
        <v>1794</v>
      </c>
      <c r="C7" s="3436"/>
      <c r="D7" s="3436"/>
      <c r="E7" s="3436"/>
      <c r="F7" s="3436"/>
      <c r="G7" s="3436"/>
      <c r="H7" s="3436"/>
      <c r="I7" s="3436"/>
      <c r="J7" s="3436"/>
    </row>
    <row r="8" spans="1:10" ht="26.25" customHeight="1">
      <c r="A8" s="515"/>
      <c r="B8" s="612" t="s">
        <v>1795</v>
      </c>
      <c r="C8" s="3437" t="s">
        <v>1796</v>
      </c>
      <c r="D8" s="3438"/>
      <c r="E8" s="3438"/>
      <c r="F8" s="622" t="s">
        <v>1483</v>
      </c>
      <c r="G8" s="3439" t="s">
        <v>1797</v>
      </c>
      <c r="H8" s="3440"/>
      <c r="I8" s="3440"/>
      <c r="J8" s="3440"/>
    </row>
    <row r="9" spans="1:10">
      <c r="A9" s="521"/>
      <c r="B9" s="1962" t="s">
        <v>1798</v>
      </c>
      <c r="C9" s="1962" t="s">
        <v>1799</v>
      </c>
      <c r="D9" s="1962" t="s">
        <v>1800</v>
      </c>
      <c r="E9" s="1962"/>
      <c r="F9" s="1962"/>
      <c r="G9" s="1962"/>
      <c r="H9" s="1962"/>
      <c r="I9" s="1962"/>
      <c r="J9" s="1995" t="s">
        <v>1506</v>
      </c>
    </row>
    <row r="10" spans="1:10">
      <c r="A10" s="522"/>
      <c r="B10" s="1962"/>
      <c r="C10" s="1962"/>
      <c r="D10" s="3441" t="s">
        <v>1801</v>
      </c>
      <c r="E10" s="3441"/>
      <c r="F10" s="3442" t="s">
        <v>1802</v>
      </c>
      <c r="G10" s="3442"/>
      <c r="H10" s="3442" t="s">
        <v>1803</v>
      </c>
      <c r="I10" s="3442"/>
      <c r="J10" s="1995"/>
    </row>
    <row r="11" spans="1:10">
      <c r="A11" s="522"/>
      <c r="B11" s="623" t="s">
        <v>1804</v>
      </c>
      <c r="C11" s="624">
        <f>SUM(D11:I11)</f>
        <v>60</v>
      </c>
      <c r="D11" s="3434">
        <v>10</v>
      </c>
      <c r="E11" s="3434"/>
      <c r="F11" s="3434">
        <v>20</v>
      </c>
      <c r="G11" s="3434"/>
      <c r="H11" s="3434">
        <v>30</v>
      </c>
      <c r="I11" s="3434"/>
      <c r="J11" s="614"/>
    </row>
    <row r="12" spans="1:10">
      <c r="A12" s="522"/>
      <c r="B12" s="623" t="s">
        <v>1805</v>
      </c>
      <c r="C12" s="624">
        <f t="shared" ref="C12:C15" si="0">SUM(D12:I12)</f>
        <v>40</v>
      </c>
      <c r="D12" s="3434">
        <v>20</v>
      </c>
      <c r="E12" s="3434"/>
      <c r="F12" s="3434">
        <v>20</v>
      </c>
      <c r="G12" s="3434"/>
      <c r="H12" s="3434">
        <v>0</v>
      </c>
      <c r="I12" s="3434"/>
      <c r="J12" s="614"/>
    </row>
    <row r="13" spans="1:10">
      <c r="A13" s="521"/>
      <c r="B13" s="623" t="s">
        <v>1806</v>
      </c>
      <c r="C13" s="624">
        <v>0</v>
      </c>
      <c r="D13" s="3434"/>
      <c r="E13" s="3434"/>
      <c r="F13" s="3434"/>
      <c r="G13" s="3434"/>
      <c r="H13" s="3434"/>
      <c r="I13" s="3434"/>
      <c r="J13" s="614"/>
    </row>
    <row r="14" spans="1:10">
      <c r="A14" s="521"/>
      <c r="B14" s="623" t="s">
        <v>1807</v>
      </c>
      <c r="C14" s="624">
        <f t="shared" si="0"/>
        <v>0</v>
      </c>
      <c r="D14" s="3434"/>
      <c r="E14" s="3434"/>
      <c r="F14" s="3434"/>
      <c r="G14" s="3434"/>
      <c r="H14" s="3434"/>
      <c r="I14" s="3434"/>
      <c r="J14" s="614"/>
    </row>
    <row r="15" spans="1:10">
      <c r="A15" s="521"/>
      <c r="B15" s="623" t="s">
        <v>1808</v>
      </c>
      <c r="C15" s="624">
        <f t="shared" si="0"/>
        <v>0</v>
      </c>
      <c r="D15" s="3434"/>
      <c r="E15" s="3434"/>
      <c r="F15" s="3434"/>
      <c r="G15" s="3434"/>
      <c r="H15" s="3434"/>
      <c r="I15" s="3434"/>
      <c r="J15" s="614"/>
    </row>
    <row r="16" spans="1:10">
      <c r="A16" s="521"/>
      <c r="B16" s="528" t="s">
        <v>1809</v>
      </c>
      <c r="C16" s="625">
        <f>SUM(C11:C15)</f>
        <v>100</v>
      </c>
      <c r="D16" s="3435">
        <f>SUM(D11:D15)</f>
        <v>30</v>
      </c>
      <c r="E16" s="3435"/>
      <c r="F16" s="3435">
        <f>SUM(F11:F15)</f>
        <v>40</v>
      </c>
      <c r="G16" s="3435"/>
      <c r="H16" s="3435">
        <f>SUM(H11:H15)</f>
        <v>30</v>
      </c>
      <c r="I16" s="3435"/>
      <c r="J16" s="614"/>
    </row>
    <row r="17" spans="1:10" ht="22.7" customHeight="1">
      <c r="A17" s="521"/>
      <c r="B17" s="561"/>
      <c r="C17" s="561"/>
      <c r="D17" s="561"/>
      <c r="E17" s="561"/>
      <c r="F17" s="561"/>
      <c r="G17" s="561"/>
      <c r="H17" s="561"/>
      <c r="I17" s="561"/>
      <c r="J17" s="561"/>
    </row>
    <row r="18" spans="1:10">
      <c r="A18" s="525"/>
      <c r="B18" s="3428" t="s">
        <v>1810</v>
      </c>
      <c r="C18" s="3428"/>
      <c r="D18" s="3428"/>
      <c r="E18" s="3428"/>
      <c r="F18" s="3428"/>
      <c r="G18" s="3428"/>
      <c r="H18" s="3428"/>
      <c r="I18" s="3428"/>
      <c r="J18" s="3428"/>
    </row>
    <row r="19" spans="1:10">
      <c r="A19" s="522"/>
      <c r="B19" s="612" t="s">
        <v>1811</v>
      </c>
      <c r="C19" s="528" t="s">
        <v>1812</v>
      </c>
      <c r="D19" s="528" t="s">
        <v>1813</v>
      </c>
      <c r="E19" s="528" t="s">
        <v>1814</v>
      </c>
      <c r="F19" s="528" t="s">
        <v>1461</v>
      </c>
      <c r="G19" s="528" t="s">
        <v>1799</v>
      </c>
      <c r="H19" s="528" t="s">
        <v>1815</v>
      </c>
      <c r="I19" s="3195" t="s">
        <v>1816</v>
      </c>
      <c r="J19" s="3196"/>
    </row>
    <row r="20" spans="1:10">
      <c r="A20" s="525"/>
      <c r="B20" s="3429" t="s">
        <v>1817</v>
      </c>
      <c r="C20" s="3430">
        <v>10000000</v>
      </c>
      <c r="D20" s="3431">
        <v>3000000</v>
      </c>
      <c r="E20" s="3430">
        <f>C20-D20</f>
        <v>7000000</v>
      </c>
      <c r="F20" s="626" t="str">
        <f t="shared" ref="F20:G24" si="1">B11</f>
        <v>연구자1</v>
      </c>
      <c r="G20" s="627">
        <f t="shared" si="1"/>
        <v>60</v>
      </c>
      <c r="H20" s="628">
        <f>$E$20*G20*0.01</f>
        <v>4200000</v>
      </c>
      <c r="I20" s="3419" t="s">
        <v>1818</v>
      </c>
      <c r="J20" s="3420"/>
    </row>
    <row r="21" spans="1:10" s="629" customFormat="1">
      <c r="A21" s="525"/>
      <c r="B21" s="3429"/>
      <c r="C21" s="3430"/>
      <c r="D21" s="3432"/>
      <c r="E21" s="3430"/>
      <c r="F21" s="626" t="str">
        <f t="shared" si="1"/>
        <v>연구자2</v>
      </c>
      <c r="G21" s="627">
        <f>C12</f>
        <v>40</v>
      </c>
      <c r="H21" s="628">
        <f>$E$20*G21*0.01</f>
        <v>2800000</v>
      </c>
      <c r="I21" s="3419" t="s">
        <v>1818</v>
      </c>
      <c r="J21" s="3420"/>
    </row>
    <row r="22" spans="1:10" s="629" customFormat="1">
      <c r="A22" s="525"/>
      <c r="B22" s="3429"/>
      <c r="C22" s="3430"/>
      <c r="D22" s="3432"/>
      <c r="E22" s="3430"/>
      <c r="F22" s="626" t="str">
        <f t="shared" si="1"/>
        <v>연구자3</v>
      </c>
      <c r="G22" s="627">
        <f>C13</f>
        <v>0</v>
      </c>
      <c r="H22" s="628">
        <f>$E$20*G22*0.01</f>
        <v>0</v>
      </c>
      <c r="I22" s="3419" t="s">
        <v>1819</v>
      </c>
      <c r="J22" s="3420"/>
    </row>
    <row r="23" spans="1:10" s="629" customFormat="1">
      <c r="A23" s="522"/>
      <c r="B23" s="3429"/>
      <c r="C23" s="3430"/>
      <c r="D23" s="3432"/>
      <c r="E23" s="3430"/>
      <c r="F23" s="626" t="str">
        <f t="shared" si="1"/>
        <v>연구자4</v>
      </c>
      <c r="G23" s="627">
        <f t="shared" si="1"/>
        <v>0</v>
      </c>
      <c r="H23" s="628">
        <f>$E$20*G23*0.01</f>
        <v>0</v>
      </c>
      <c r="I23" s="3419" t="s">
        <v>1818</v>
      </c>
      <c r="J23" s="3420"/>
    </row>
    <row r="24" spans="1:10" s="629" customFormat="1">
      <c r="A24" s="525"/>
      <c r="B24" s="3429"/>
      <c r="C24" s="3430"/>
      <c r="D24" s="3433"/>
      <c r="E24" s="3430"/>
      <c r="F24" s="626" t="str">
        <f t="shared" si="1"/>
        <v>연구자5</v>
      </c>
      <c r="G24" s="627">
        <f t="shared" si="1"/>
        <v>0</v>
      </c>
      <c r="H24" s="628">
        <f>$E$20*G24*0.01</f>
        <v>0</v>
      </c>
      <c r="I24" s="3419" t="s">
        <v>1819</v>
      </c>
      <c r="J24" s="3420"/>
    </row>
    <row r="25" spans="1:10" s="629" customFormat="1">
      <c r="A25" s="525"/>
      <c r="B25" s="3421" t="s">
        <v>1820</v>
      </c>
      <c r="C25" s="3421"/>
      <c r="D25" s="3421"/>
      <c r="E25" s="3421"/>
      <c r="F25" s="3421"/>
      <c r="G25" s="630">
        <f>SUM(G20:G24)</f>
        <v>100</v>
      </c>
      <c r="H25" s="631">
        <f>SUM(H20:H24)</f>
        <v>7000000</v>
      </c>
      <c r="I25" s="3422"/>
      <c r="J25" s="3423"/>
    </row>
    <row r="26" spans="1:10" s="629" customFormat="1">
      <c r="A26" s="525"/>
      <c r="B26" s="486"/>
      <c r="C26" s="486"/>
      <c r="D26" s="486"/>
      <c r="E26" s="486"/>
      <c r="F26" s="486"/>
      <c r="G26" s="486"/>
      <c r="H26" s="486"/>
      <c r="I26" s="486"/>
      <c r="J26" s="486"/>
    </row>
    <row r="27" spans="1:10">
      <c r="A27" s="525"/>
      <c r="B27" s="561"/>
      <c r="C27" s="561"/>
      <c r="D27" s="561"/>
      <c r="E27" s="561"/>
      <c r="F27" s="561"/>
      <c r="G27" s="561"/>
      <c r="H27" s="561"/>
      <c r="I27" s="561"/>
      <c r="J27" s="561"/>
    </row>
    <row r="28" spans="1:10" ht="17.25">
      <c r="A28" s="525"/>
      <c r="B28" s="3424" t="s">
        <v>1821</v>
      </c>
      <c r="C28" s="3424"/>
      <c r="D28" s="3424"/>
      <c r="E28" s="3424"/>
      <c r="F28" s="3424"/>
      <c r="G28" s="3424"/>
      <c r="H28" s="3424"/>
      <c r="I28" s="3424"/>
      <c r="J28" s="3424"/>
    </row>
    <row r="29" spans="1:10" ht="17.25">
      <c r="A29" s="525"/>
      <c r="B29" s="632"/>
      <c r="C29" s="632"/>
      <c r="D29" s="632"/>
      <c r="E29" s="632"/>
      <c r="F29" s="632"/>
      <c r="G29" s="632"/>
      <c r="H29" s="632"/>
      <c r="I29" s="632"/>
      <c r="J29" s="632"/>
    </row>
    <row r="30" spans="1:10">
      <c r="A30" s="525"/>
      <c r="B30" s="3425">
        <f ca="1">TODAY()</f>
        <v>45428</v>
      </c>
      <c r="C30" s="3425"/>
      <c r="D30" s="3425"/>
      <c r="E30" s="3425"/>
      <c r="F30" s="3425"/>
      <c r="G30" s="3425"/>
      <c r="H30" s="3425"/>
      <c r="I30" s="3425"/>
      <c r="J30" s="3425"/>
    </row>
    <row r="31" spans="1:10">
      <c r="A31" s="525"/>
      <c r="B31" s="633"/>
      <c r="C31" s="633"/>
      <c r="D31" s="633"/>
      <c r="E31" s="633"/>
      <c r="F31" s="633"/>
      <c r="G31" s="633"/>
      <c r="H31" s="633"/>
      <c r="I31" s="633"/>
      <c r="J31" s="633"/>
    </row>
    <row r="32" spans="1:10" ht="17.25" customHeight="1">
      <c r="A32" s="533"/>
      <c r="F32" s="3426" t="s">
        <v>1598</v>
      </c>
      <c r="G32" s="3426"/>
      <c r="H32" s="3427" t="s">
        <v>1822</v>
      </c>
      <c r="I32" s="3427"/>
      <c r="J32" s="3427"/>
    </row>
    <row r="33" spans="1:10" ht="17.25">
      <c r="H33" s="632"/>
      <c r="I33" s="632"/>
      <c r="J33" s="632"/>
    </row>
    <row r="34" spans="1:10" ht="17.25">
      <c r="A34" s="533"/>
      <c r="B34" s="3418" t="s">
        <v>1765</v>
      </c>
      <c r="C34" s="3418"/>
      <c r="D34" s="3418"/>
      <c r="E34" s="3418"/>
      <c r="F34" s="3418"/>
      <c r="G34" s="3418"/>
      <c r="H34" s="3418"/>
      <c r="I34" s="3418"/>
      <c r="J34" s="3418"/>
    </row>
    <row r="35" spans="1:10">
      <c r="A35" s="535"/>
    </row>
    <row r="36" spans="1:10">
      <c r="A36" s="535"/>
      <c r="B36" s="744"/>
      <c r="C36" s="744"/>
      <c r="D36" s="744"/>
      <c r="E36" s="744"/>
      <c r="F36" s="744"/>
      <c r="G36" s="744"/>
      <c r="H36" s="744"/>
      <c r="I36" s="744"/>
      <c r="J36" s="744"/>
    </row>
    <row r="37" spans="1:10">
      <c r="A37" s="535"/>
      <c r="B37" s="744"/>
      <c r="C37" s="744"/>
      <c r="D37" s="744"/>
      <c r="E37" s="744"/>
      <c r="F37" s="744"/>
      <c r="G37" s="744"/>
      <c r="H37" s="744"/>
      <c r="I37" s="744"/>
      <c r="J37" s="744"/>
    </row>
    <row r="38" spans="1:10">
      <c r="A38" s="533"/>
      <c r="B38" s="744"/>
      <c r="C38" s="744"/>
      <c r="D38" s="744"/>
      <c r="E38" s="744"/>
      <c r="F38" s="744"/>
      <c r="G38" s="744"/>
      <c r="H38" s="744"/>
      <c r="I38" s="744"/>
      <c r="J38" s="744"/>
    </row>
  </sheetData>
  <mergeCells count="53">
    <mergeCell ref="B2:J2"/>
    <mergeCell ref="C4:E4"/>
    <mergeCell ref="F4:G4"/>
    <mergeCell ref="H4:J4"/>
    <mergeCell ref="C5:E5"/>
    <mergeCell ref="F5:G5"/>
    <mergeCell ref="H5:J5"/>
    <mergeCell ref="B7:J7"/>
    <mergeCell ref="C8:E8"/>
    <mergeCell ref="G8:J8"/>
    <mergeCell ref="B9:B10"/>
    <mergeCell ref="C9:C10"/>
    <mergeCell ref="D9:I9"/>
    <mergeCell ref="J9:J10"/>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B18:J18"/>
    <mergeCell ref="I19:J19"/>
    <mergeCell ref="B20:B24"/>
    <mergeCell ref="C20:C24"/>
    <mergeCell ref="D20:D24"/>
    <mergeCell ref="E20:E24"/>
    <mergeCell ref="I20:J20"/>
    <mergeCell ref="I21:J21"/>
    <mergeCell ref="I22:J22"/>
    <mergeCell ref="I23:J23"/>
    <mergeCell ref="B34:J34"/>
    <mergeCell ref="I24:J24"/>
    <mergeCell ref="B25:F25"/>
    <mergeCell ref="I25:J25"/>
    <mergeCell ref="B28:J28"/>
    <mergeCell ref="B30:J30"/>
    <mergeCell ref="F32:G32"/>
    <mergeCell ref="H32:J32"/>
  </mergeCells>
  <phoneticPr fontId="14" type="noConversion"/>
  <dataValidations count="3">
    <dataValidation allowBlank="1" showInputMessage="1" showErrorMessage="1" prompt="yymmdd_x000a_(년-월-일)" sqref="G8:J8 C8:E8"/>
    <dataValidation type="custom" allowBlank="1" showInputMessage="1" showErrorMessage="1" errorTitle="연구수당70%관련" error="연구수당 개인별 최대 지급비율을 70%입니다. 취소를 클릭해주세요._x000a_" sqref="H20">
      <formula1>H20&gt;C20*70%</formula1>
    </dataValidation>
    <dataValidation type="whole" errorStyle="warning" operator="lessThan" allowBlank="1" showInputMessage="1" showErrorMessage="1" errorTitle="연구수당 지급률 관련" error="개인당 연구수당의 최대 지급률은 해당 연구과제 연구수당 총 지급액의 70%를 초과하면 안됩니다." sqref="C11:C15">
      <formula1>71</formula1>
    </dataValidation>
  </dataValidations>
  <pageMargins left="0.25" right="0.25" top="0.75" bottom="0.75" header="0.3" footer="0.3"/>
  <pageSetup paperSize="9" scale="93" fitToHeight="0" orientation="portrait" cellComments="atEnd" r:id="rId1"/>
  <drawing r:id="rId2"/>
  <legacyDrawing r:id="rId3"/>
  <mc:AlternateContent xmlns:mc="http://schemas.openxmlformats.org/markup-compatibility/2006">
    <mc:Choice Requires="x14">
      <controls>
        <mc:AlternateContent xmlns:mc="http://schemas.openxmlformats.org/markup-compatibility/2006">
          <mc:Choice Requires="x14">
            <control shapeId="875522" r:id="rId4" name="Button 2">
              <controlPr defaultSize="0" print="0" autoFill="0" autoPict="0" macro="[6]!기여도평가서">
                <anchor moveWithCells="1" sizeWithCells="1">
                  <from>
                    <xdr:col>3</xdr:col>
                    <xdr:colOff>19050</xdr:colOff>
                    <xdr:row>35</xdr:row>
                    <xdr:rowOff>142875</xdr:rowOff>
                  </from>
                  <to>
                    <xdr:col>6</xdr:col>
                    <xdr:colOff>428625</xdr:colOff>
                    <xdr:row>37</xdr:row>
                    <xdr:rowOff>85725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H3" sqref="H3"/>
    </sheetView>
  </sheetViews>
  <sheetFormatPr defaultColWidth="8.88671875" defaultRowHeight="16.5"/>
  <cols>
    <col min="1" max="1" width="4.44140625" style="442" customWidth="1"/>
    <col min="2" max="2" width="14.6640625" style="442" bestFit="1" customWidth="1"/>
    <col min="3" max="3" width="45.77734375" style="442" bestFit="1" customWidth="1"/>
    <col min="4" max="4" width="11.44140625" style="442" bestFit="1" customWidth="1"/>
    <col min="5" max="5" width="13.21875" style="442" bestFit="1" customWidth="1"/>
    <col min="6" max="16384" width="8.88671875" style="442"/>
  </cols>
  <sheetData>
    <row r="1" spans="1:8" ht="30" customHeight="1">
      <c r="A1" s="3444" t="s">
        <v>1289</v>
      </c>
      <c r="B1" s="3444"/>
      <c r="C1" s="3444"/>
      <c r="D1" s="3444"/>
      <c r="E1" s="3444"/>
      <c r="F1" s="3444"/>
      <c r="G1" s="3452"/>
      <c r="H1" s="3452"/>
    </row>
    <row r="2" spans="1:8" ht="17.25" thickBot="1">
      <c r="A2" s="3445" t="s">
        <v>1290</v>
      </c>
      <c r="B2" s="3445"/>
      <c r="C2" s="3445"/>
      <c r="D2" s="3445"/>
      <c r="E2" s="3445"/>
      <c r="F2" s="3445"/>
    </row>
    <row r="3" spans="1:8">
      <c r="A3" s="417"/>
      <c r="B3" s="418"/>
      <c r="C3" s="418"/>
      <c r="D3" s="418"/>
      <c r="E3" s="418"/>
      <c r="F3" s="419"/>
      <c r="H3" s="470" t="s">
        <v>1406</v>
      </c>
    </row>
    <row r="4" spans="1:8">
      <c r="A4" s="420"/>
      <c r="B4" s="421"/>
      <c r="C4" s="421"/>
      <c r="D4" s="421"/>
      <c r="E4" s="421"/>
      <c r="F4" s="423"/>
    </row>
    <row r="5" spans="1:8">
      <c r="A5" s="425"/>
      <c r="B5" s="426" t="s">
        <v>1291</v>
      </c>
      <c r="C5" s="421" t="s">
        <v>1292</v>
      </c>
      <c r="D5" s="427">
        <v>156446000</v>
      </c>
      <c r="E5" s="421" t="s">
        <v>1293</v>
      </c>
      <c r="F5" s="423"/>
    </row>
    <row r="6" spans="1:8">
      <c r="A6" s="425"/>
      <c r="B6" s="426"/>
      <c r="C6" s="421"/>
      <c r="D6" s="421"/>
      <c r="E6" s="421"/>
      <c r="F6" s="423"/>
    </row>
    <row r="7" spans="1:8">
      <c r="A7" s="425"/>
      <c r="B7" s="426"/>
      <c r="C7" s="421" t="s">
        <v>1294</v>
      </c>
      <c r="D7" s="443">
        <v>128374237</v>
      </c>
      <c r="E7" s="421" t="s">
        <v>1293</v>
      </c>
      <c r="F7" s="423"/>
    </row>
    <row r="8" spans="1:8">
      <c r="A8" s="428"/>
      <c r="B8" s="429"/>
      <c r="C8" s="421"/>
      <c r="D8" s="430"/>
      <c r="E8" s="421"/>
      <c r="F8" s="423"/>
    </row>
    <row r="9" spans="1:8">
      <c r="A9" s="425"/>
      <c r="B9" s="426" t="s">
        <v>1295</v>
      </c>
      <c r="C9" s="421" t="s">
        <v>1296</v>
      </c>
      <c r="D9" s="443">
        <v>8590000</v>
      </c>
      <c r="E9" s="421" t="s">
        <v>1297</v>
      </c>
      <c r="F9" s="423"/>
    </row>
    <row r="10" spans="1:8" ht="19.5" customHeight="1">
      <c r="A10" s="425"/>
      <c r="B10" s="426"/>
      <c r="C10" s="421"/>
      <c r="D10" s="421"/>
      <c r="E10" s="421"/>
      <c r="F10" s="423"/>
    </row>
    <row r="11" spans="1:8">
      <c r="A11" s="425"/>
      <c r="B11" s="426"/>
      <c r="C11" s="421" t="s">
        <v>1298</v>
      </c>
      <c r="D11" s="443">
        <v>6590000</v>
      </c>
      <c r="E11" s="421" t="s">
        <v>1299</v>
      </c>
      <c r="F11" s="423"/>
    </row>
    <row r="12" spans="1:8">
      <c r="A12" s="425"/>
      <c r="B12" s="426"/>
      <c r="C12" s="421"/>
      <c r="D12" s="421"/>
      <c r="E12" s="421"/>
      <c r="F12" s="423"/>
    </row>
    <row r="13" spans="1:8">
      <c r="A13" s="425"/>
      <c r="B13" s="426"/>
      <c r="C13" s="421" t="s">
        <v>1300</v>
      </c>
      <c r="D13" s="444">
        <f>IFERROR(ROUNDDOWN((D11/D9)*100,1),"")</f>
        <v>76.7</v>
      </c>
      <c r="E13" s="421" t="s">
        <v>1301</v>
      </c>
      <c r="F13" s="423"/>
    </row>
    <row r="14" spans="1:8">
      <c r="A14" s="425"/>
      <c r="B14" s="426"/>
      <c r="C14" s="421"/>
      <c r="D14" s="445"/>
      <c r="E14" s="421"/>
      <c r="F14" s="423"/>
    </row>
    <row r="15" spans="1:8">
      <c r="A15" s="425"/>
      <c r="B15" s="426" t="s">
        <v>1302</v>
      </c>
      <c r="C15" s="421" t="s">
        <v>1303</v>
      </c>
      <c r="D15" s="443">
        <v>0</v>
      </c>
      <c r="E15" s="421" t="s">
        <v>1304</v>
      </c>
      <c r="F15" s="423"/>
    </row>
    <row r="16" spans="1:8">
      <c r="A16" s="425"/>
      <c r="B16" s="426"/>
      <c r="C16" s="421"/>
      <c r="D16" s="445"/>
      <c r="E16" s="421"/>
      <c r="F16" s="423"/>
    </row>
    <row r="17" spans="1:6">
      <c r="A17" s="425"/>
      <c r="B17" s="426"/>
      <c r="C17" s="421" t="s">
        <v>1305</v>
      </c>
      <c r="D17" s="443">
        <v>0</v>
      </c>
      <c r="E17" s="421" t="s">
        <v>1306</v>
      </c>
      <c r="F17" s="423"/>
    </row>
    <row r="18" spans="1:6">
      <c r="A18" s="425"/>
      <c r="B18" s="426"/>
      <c r="C18" s="421"/>
      <c r="D18" s="421"/>
      <c r="E18" s="421"/>
      <c r="F18" s="423"/>
    </row>
    <row r="19" spans="1:6" hidden="1">
      <c r="A19" s="425"/>
      <c r="B19" s="426"/>
      <c r="C19" s="421" t="s">
        <v>1307</v>
      </c>
      <c r="D19" s="444">
        <f>IFERROR(ROUND((D17/D5)*100,1),"")</f>
        <v>0</v>
      </c>
      <c r="E19" s="421" t="s">
        <v>1308</v>
      </c>
      <c r="F19" s="423"/>
    </row>
    <row r="20" spans="1:6" hidden="1">
      <c r="A20" s="428"/>
      <c r="B20" s="429"/>
      <c r="C20" s="421"/>
      <c r="D20" s="432"/>
      <c r="E20" s="421"/>
      <c r="F20" s="423"/>
    </row>
    <row r="21" spans="1:6" hidden="1">
      <c r="A21" s="425"/>
      <c r="B21" s="429"/>
      <c r="C21" s="421" t="s">
        <v>1309</v>
      </c>
      <c r="D21" s="444">
        <f>IFERROR(ROUND((D7/D5)*100,1),"")</f>
        <v>82.1</v>
      </c>
      <c r="E21" s="421" t="s">
        <v>1310</v>
      </c>
      <c r="F21" s="423"/>
    </row>
    <row r="22" spans="1:6" hidden="1">
      <c r="A22" s="425"/>
      <c r="B22" s="429"/>
      <c r="C22" s="421"/>
      <c r="D22" s="446"/>
      <c r="E22" s="421"/>
      <c r="F22" s="423"/>
    </row>
    <row r="23" spans="1:6">
      <c r="A23" s="425"/>
      <c r="B23" s="429"/>
      <c r="C23" s="421" t="s">
        <v>1311</v>
      </c>
      <c r="D23" s="444">
        <f>IFERROR(ROUNDDOWN((D7+D17)/D5*100,1),"")</f>
        <v>82</v>
      </c>
      <c r="E23" s="421" t="s">
        <v>1312</v>
      </c>
      <c r="F23" s="423"/>
    </row>
    <row r="24" spans="1:6">
      <c r="A24" s="425"/>
      <c r="B24" s="429"/>
      <c r="C24" s="421"/>
      <c r="D24" s="447"/>
      <c r="E24" s="421"/>
      <c r="F24" s="423"/>
    </row>
    <row r="25" spans="1:6">
      <c r="A25" s="420"/>
      <c r="B25" s="426" t="s">
        <v>1313</v>
      </c>
      <c r="C25" s="421" t="s">
        <v>1314</v>
      </c>
      <c r="D25" s="448">
        <f>IFERROR(IF(D9*(D13%-D23%-20%)&gt;0,D9*(D13%-ROUNDDOWN(D23,1)%-20%),0),"")</f>
        <v>0</v>
      </c>
      <c r="E25" s="421" t="s">
        <v>1315</v>
      </c>
      <c r="F25" s="423"/>
    </row>
    <row r="26" spans="1:6">
      <c r="A26" s="420"/>
      <c r="B26" s="426"/>
      <c r="C26" s="421"/>
      <c r="D26" s="449"/>
      <c r="E26" s="421"/>
      <c r="F26" s="423"/>
    </row>
    <row r="27" spans="1:6">
      <c r="A27" s="420"/>
      <c r="B27" s="450"/>
      <c r="C27" s="451" t="s">
        <v>1316</v>
      </c>
      <c r="D27" s="452">
        <f>IF(D25&gt;0,(D5*0.8)-(D7+D17),0)</f>
        <v>0</v>
      </c>
      <c r="E27" s="451"/>
      <c r="F27" s="423"/>
    </row>
    <row r="28" spans="1:6" hidden="1">
      <c r="A28" s="420"/>
      <c r="B28" s="450"/>
      <c r="C28" s="453" t="s">
        <v>1317</v>
      </c>
      <c r="D28" s="454">
        <f>D7+D27</f>
        <v>128374237</v>
      </c>
      <c r="E28" s="451" t="s">
        <v>1318</v>
      </c>
      <c r="F28" s="423"/>
    </row>
    <row r="29" spans="1:6">
      <c r="A29" s="420"/>
      <c r="B29" s="450"/>
      <c r="C29" s="453"/>
      <c r="D29" s="454"/>
      <c r="E29" s="451"/>
      <c r="F29" s="423"/>
    </row>
    <row r="30" spans="1:6">
      <c r="A30" s="3446" t="s">
        <v>1319</v>
      </c>
      <c r="B30" s="3447"/>
      <c r="C30" s="3447"/>
      <c r="D30" s="3447"/>
      <c r="E30" s="3447"/>
      <c r="F30" s="3448"/>
    </row>
    <row r="31" spans="1:6" ht="17.25" thickBot="1">
      <c r="A31" s="3449"/>
      <c r="B31" s="3450"/>
      <c r="C31" s="3450"/>
      <c r="D31" s="3450"/>
      <c r="E31" s="3450"/>
      <c r="F31" s="3451"/>
    </row>
  </sheetData>
  <mergeCells count="5">
    <mergeCell ref="A1:F1"/>
    <mergeCell ref="A2:F2"/>
    <mergeCell ref="A30:F30"/>
    <mergeCell ref="A31:F31"/>
    <mergeCell ref="G1:H1"/>
  </mergeCells>
  <phoneticPr fontId="14" type="noConversion"/>
  <hyperlinks>
    <hyperlink ref="H3" location="'12'!A1" display="→ 연구수당 작성 시트로 가기"/>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I45"/>
  <sheetViews>
    <sheetView showGridLines="0" zoomScaleNormal="100" workbookViewId="0">
      <selection activeCell="B6" sqref="B6"/>
    </sheetView>
  </sheetViews>
  <sheetFormatPr defaultColWidth="8" defaultRowHeight="16.5"/>
  <cols>
    <col min="1" max="1" width="1.109375" style="508" customWidth="1"/>
    <col min="2" max="9" width="12" style="486" customWidth="1"/>
    <col min="10" max="16384" width="8" style="486"/>
  </cols>
  <sheetData>
    <row r="1" spans="1:9">
      <c r="A1" s="486"/>
    </row>
    <row r="2" spans="1:9">
      <c r="A2" s="486"/>
    </row>
    <row r="3" spans="1:9">
      <c r="B3" s="561"/>
      <c r="C3" s="561"/>
      <c r="D3" s="561"/>
      <c r="E3" s="561"/>
      <c r="F3" s="561"/>
      <c r="G3" s="561"/>
      <c r="H3" s="561"/>
      <c r="I3" s="561"/>
    </row>
    <row r="4" spans="1:9" ht="33.75">
      <c r="B4" s="3198" t="s">
        <v>1861</v>
      </c>
      <c r="C4" s="3198"/>
      <c r="D4" s="3198"/>
      <c r="E4" s="3198"/>
      <c r="F4" s="3198"/>
      <c r="G4" s="3198"/>
      <c r="H4" s="3198"/>
      <c r="I4" s="3198"/>
    </row>
    <row r="5" spans="1:9">
      <c r="B5" s="618"/>
      <c r="C5" s="618"/>
      <c r="D5" s="618"/>
      <c r="E5" s="618"/>
      <c r="F5" s="618"/>
      <c r="G5" s="618"/>
      <c r="H5" s="618"/>
      <c r="I5" s="618"/>
    </row>
    <row r="6" spans="1:9" ht="26.45" customHeight="1">
      <c r="A6" s="515"/>
      <c r="B6" s="528" t="s">
        <v>1862</v>
      </c>
      <c r="C6" s="1953"/>
      <c r="D6" s="1953"/>
      <c r="E6" s="1953"/>
      <c r="F6" s="1962" t="s">
        <v>1863</v>
      </c>
      <c r="G6" s="1962"/>
      <c r="H6" s="2000"/>
      <c r="I6" s="2000"/>
    </row>
    <row r="7" spans="1:9" ht="26.45" customHeight="1">
      <c r="A7" s="515"/>
      <c r="B7" s="528" t="s">
        <v>1616</v>
      </c>
      <c r="C7" s="2000"/>
      <c r="D7" s="2000"/>
      <c r="E7" s="2000"/>
      <c r="F7" s="1962" t="s">
        <v>1864</v>
      </c>
      <c r="G7" s="1962"/>
      <c r="H7" s="2000" t="s">
        <v>1865</v>
      </c>
      <c r="I7" s="2000"/>
    </row>
    <row r="8" spans="1:9" ht="26.45" customHeight="1">
      <c r="A8" s="515"/>
      <c r="B8" s="528" t="s">
        <v>1494</v>
      </c>
      <c r="C8" s="3192" t="s">
        <v>1866</v>
      </c>
      <c r="D8" s="3193"/>
      <c r="E8" s="3194"/>
      <c r="F8" s="1962" t="s">
        <v>1584</v>
      </c>
      <c r="G8" s="1962"/>
      <c r="H8" s="3192"/>
      <c r="I8" s="3194"/>
    </row>
    <row r="9" spans="1:9" ht="20.25" customHeight="1">
      <c r="A9" s="515"/>
      <c r="B9" s="609"/>
      <c r="C9" s="609"/>
      <c r="D9" s="609"/>
      <c r="E9" s="609"/>
      <c r="F9" s="609"/>
      <c r="G9" s="609"/>
      <c r="H9" s="667"/>
      <c r="I9" s="667"/>
    </row>
    <row r="10" spans="1:9" ht="33" customHeight="1">
      <c r="A10" s="515"/>
      <c r="B10" s="3455" t="s">
        <v>1867</v>
      </c>
      <c r="C10" s="3455"/>
      <c r="D10" s="3455"/>
      <c r="E10" s="3455"/>
      <c r="F10" s="3455"/>
      <c r="G10" s="3455"/>
      <c r="H10" s="3455"/>
      <c r="I10" s="3455"/>
    </row>
    <row r="11" spans="1:9" ht="30" customHeight="1">
      <c r="A11" s="521"/>
      <c r="B11" s="668" t="s">
        <v>1868</v>
      </c>
      <c r="C11" s="668" t="s">
        <v>1490</v>
      </c>
      <c r="D11" s="668" t="s">
        <v>1461</v>
      </c>
      <c r="E11" s="668" t="s">
        <v>1869</v>
      </c>
      <c r="F11" s="668" t="s">
        <v>1870</v>
      </c>
      <c r="G11" s="668" t="s">
        <v>1871</v>
      </c>
      <c r="H11" s="668" t="s">
        <v>1872</v>
      </c>
      <c r="I11" s="668" t="s">
        <v>1873</v>
      </c>
    </row>
    <row r="12" spans="1:9" ht="30" customHeight="1">
      <c r="A12" s="522"/>
      <c r="B12" s="668" t="s">
        <v>1874</v>
      </c>
      <c r="C12" s="669"/>
      <c r="D12" s="669"/>
      <c r="E12" s="669"/>
      <c r="F12" s="669"/>
      <c r="G12" s="670"/>
      <c r="H12" s="670"/>
      <c r="I12" s="671"/>
    </row>
    <row r="13" spans="1:9" ht="30" customHeight="1">
      <c r="A13" s="522"/>
      <c r="B13" s="668" t="s">
        <v>1875</v>
      </c>
      <c r="C13" s="670"/>
      <c r="D13" s="670"/>
      <c r="E13" s="670"/>
      <c r="F13" s="670"/>
      <c r="G13" s="670"/>
      <c r="H13" s="670"/>
      <c r="I13" s="672"/>
    </row>
    <row r="14" spans="1:9" ht="30" customHeight="1">
      <c r="A14" s="522"/>
      <c r="B14" s="668" t="s">
        <v>1876</v>
      </c>
      <c r="C14" s="670"/>
      <c r="D14" s="670"/>
      <c r="E14" s="670"/>
      <c r="F14" s="670"/>
      <c r="G14" s="670"/>
      <c r="H14" s="670"/>
      <c r="I14" s="670"/>
    </row>
    <row r="15" spans="1:9" ht="30" customHeight="1">
      <c r="A15" s="521"/>
      <c r="B15" s="668" t="s">
        <v>1877</v>
      </c>
      <c r="C15" s="670"/>
      <c r="D15" s="670"/>
      <c r="E15" s="670"/>
      <c r="F15" s="670"/>
      <c r="G15" s="670"/>
      <c r="H15" s="670"/>
      <c r="I15" s="670"/>
    </row>
    <row r="16" spans="1:9" ht="30" customHeight="1">
      <c r="A16" s="521"/>
      <c r="B16" s="668" t="s">
        <v>1878</v>
      </c>
      <c r="C16" s="673"/>
      <c r="D16" s="673"/>
      <c r="E16" s="673"/>
      <c r="F16" s="673"/>
      <c r="G16" s="673"/>
      <c r="H16" s="673"/>
      <c r="I16" s="673"/>
    </row>
    <row r="17" spans="1:9" ht="30" customHeight="1">
      <c r="A17" s="525"/>
      <c r="B17" s="3456" t="s">
        <v>1879</v>
      </c>
      <c r="C17" s="3457"/>
      <c r="D17" s="3457"/>
      <c r="E17" s="3457"/>
      <c r="F17" s="3458"/>
      <c r="G17" s="670"/>
      <c r="H17" s="670"/>
      <c r="I17" s="674"/>
    </row>
    <row r="18" spans="1:9" s="505" customFormat="1" ht="8.25" customHeight="1">
      <c r="A18" s="522"/>
      <c r="B18" s="1983"/>
      <c r="C18" s="1983"/>
      <c r="D18" s="1983"/>
      <c r="E18" s="1983"/>
      <c r="F18" s="1983"/>
      <c r="G18" s="1983"/>
      <c r="H18" s="1983"/>
      <c r="I18" s="1983"/>
    </row>
    <row r="19" spans="1:9" ht="29.25" customHeight="1">
      <c r="A19" s="525"/>
      <c r="B19" s="3453" t="s">
        <v>2712</v>
      </c>
      <c r="C19" s="3454"/>
      <c r="D19" s="3454"/>
      <c r="E19" s="3454"/>
      <c r="F19" s="3454"/>
      <c r="G19" s="3454"/>
      <c r="H19" s="3454"/>
      <c r="I19" s="3454"/>
    </row>
    <row r="20" spans="1:9">
      <c r="A20" s="522"/>
      <c r="B20" s="3184"/>
      <c r="C20" s="3184"/>
      <c r="D20" s="3184"/>
      <c r="E20" s="3184"/>
      <c r="F20" s="3184"/>
      <c r="G20" s="3184"/>
      <c r="H20" s="3184"/>
      <c r="I20" s="3184"/>
    </row>
    <row r="21" spans="1:9" ht="17.25" customHeight="1">
      <c r="A21" s="3424" t="s">
        <v>1880</v>
      </c>
      <c r="B21" s="3424"/>
      <c r="C21" s="3424"/>
      <c r="D21" s="3424"/>
      <c r="E21" s="3424"/>
      <c r="F21" s="3424"/>
      <c r="G21" s="3424"/>
      <c r="H21" s="3424"/>
      <c r="I21" s="3424"/>
    </row>
    <row r="22" spans="1:9" ht="17.25">
      <c r="A22" s="632"/>
      <c r="B22" s="632"/>
      <c r="C22" s="632"/>
      <c r="D22" s="632"/>
      <c r="E22" s="632"/>
      <c r="F22" s="632"/>
      <c r="G22" s="632"/>
      <c r="H22" s="632"/>
      <c r="I22" s="632"/>
    </row>
    <row r="23" spans="1:9">
      <c r="A23" s="3425">
        <f ca="1">TODAY()</f>
        <v>45428</v>
      </c>
      <c r="B23" s="3425"/>
      <c r="C23" s="3425"/>
      <c r="D23" s="3425"/>
      <c r="E23" s="3425"/>
      <c r="F23" s="3425"/>
      <c r="G23" s="3425"/>
      <c r="H23" s="3425"/>
      <c r="I23" s="3425"/>
    </row>
    <row r="24" spans="1:9">
      <c r="A24" s="675"/>
      <c r="B24" s="675"/>
      <c r="C24" s="675"/>
      <c r="D24" s="675"/>
      <c r="E24" s="675"/>
      <c r="F24" s="675"/>
      <c r="G24" s="675"/>
      <c r="H24" s="675"/>
      <c r="I24" s="675"/>
    </row>
    <row r="25" spans="1:9" ht="17.25">
      <c r="A25" s="675"/>
      <c r="B25" s="675"/>
      <c r="C25" s="675"/>
      <c r="D25" s="675"/>
      <c r="E25" s="3426" t="s">
        <v>1881</v>
      </c>
      <c r="F25" s="3426"/>
      <c r="G25" s="3427" t="s">
        <v>1882</v>
      </c>
      <c r="H25" s="3427"/>
      <c r="I25" s="3427"/>
    </row>
    <row r="26" spans="1:9">
      <c r="A26" s="675"/>
      <c r="B26" s="675"/>
      <c r="C26" s="675"/>
      <c r="D26" s="675"/>
      <c r="E26" s="675"/>
      <c r="F26" s="675"/>
      <c r="G26" s="675"/>
      <c r="H26" s="675"/>
      <c r="I26" s="675"/>
    </row>
    <row r="27" spans="1:9">
      <c r="A27" s="633"/>
      <c r="B27" s="633"/>
      <c r="C27" s="633"/>
      <c r="D27" s="633"/>
      <c r="E27" s="633"/>
      <c r="F27" s="633"/>
      <c r="G27" s="633"/>
      <c r="H27" s="633"/>
      <c r="I27" s="633"/>
    </row>
    <row r="28" spans="1:9" ht="17.25">
      <c r="A28" s="3418" t="s">
        <v>1883</v>
      </c>
      <c r="B28" s="3418"/>
      <c r="C28" s="3418"/>
      <c r="D28" s="3418"/>
      <c r="E28" s="3418"/>
      <c r="F28" s="3418"/>
      <c r="G28" s="3418"/>
      <c r="H28" s="3418"/>
      <c r="I28" s="3418"/>
    </row>
    <row r="29" spans="1:9" ht="17.25">
      <c r="A29" s="486"/>
      <c r="G29" s="632"/>
      <c r="H29" s="632"/>
      <c r="I29" s="632"/>
    </row>
    <row r="30" spans="1:9" ht="17.25" customHeight="1">
      <c r="A30" s="3418"/>
      <c r="B30" s="3418"/>
      <c r="C30" s="3418"/>
      <c r="D30" s="3418"/>
      <c r="E30" s="3418"/>
      <c r="F30" s="3418"/>
      <c r="G30" s="3418"/>
      <c r="H30" s="3418"/>
      <c r="I30" s="3418"/>
    </row>
    <row r="31" spans="1:9">
      <c r="A31" s="525"/>
      <c r="B31" s="744"/>
      <c r="C31" s="744"/>
      <c r="D31" s="744"/>
      <c r="E31" s="744"/>
      <c r="F31" s="744"/>
      <c r="G31" s="744"/>
      <c r="H31" s="744"/>
      <c r="I31" s="744"/>
    </row>
    <row r="32" spans="1:9">
      <c r="A32" s="525"/>
      <c r="B32" s="744"/>
      <c r="C32" s="744"/>
      <c r="D32" s="744"/>
      <c r="E32" s="744"/>
      <c r="F32" s="744"/>
      <c r="G32" s="744"/>
      <c r="H32" s="744"/>
      <c r="I32" s="744"/>
    </row>
    <row r="33" spans="1:9">
      <c r="A33" s="525"/>
      <c r="B33" s="744"/>
      <c r="C33" s="744"/>
      <c r="D33" s="744"/>
      <c r="E33" s="744"/>
      <c r="F33" s="744"/>
      <c r="G33" s="744"/>
      <c r="H33" s="744"/>
      <c r="I33" s="744"/>
    </row>
    <row r="34" spans="1:9">
      <c r="A34" s="525"/>
      <c r="B34" s="744"/>
      <c r="C34" s="744"/>
      <c r="D34" s="744"/>
      <c r="E34" s="744"/>
      <c r="F34" s="744"/>
      <c r="G34" s="744"/>
      <c r="H34" s="744"/>
      <c r="I34" s="744"/>
    </row>
    <row r="35" spans="1:9">
      <c r="A35" s="525"/>
    </row>
    <row r="36" spans="1:9">
      <c r="A36" s="525"/>
    </row>
    <row r="37" spans="1:9">
      <c r="A37" s="525"/>
    </row>
    <row r="38" spans="1:9">
      <c r="A38" s="525"/>
    </row>
    <row r="39" spans="1:9">
      <c r="A39" s="533"/>
    </row>
    <row r="41" spans="1:9">
      <c r="A41" s="533"/>
    </row>
    <row r="42" spans="1:9">
      <c r="A42" s="535"/>
    </row>
    <row r="43" spans="1:9">
      <c r="A43" s="535"/>
    </row>
    <row r="44" spans="1:9">
      <c r="A44" s="535"/>
    </row>
    <row r="45" spans="1:9">
      <c r="A45" s="533"/>
    </row>
  </sheetData>
  <mergeCells count="21">
    <mergeCell ref="B18:I18"/>
    <mergeCell ref="B4:I4"/>
    <mergeCell ref="C6:E6"/>
    <mergeCell ref="F6:G6"/>
    <mergeCell ref="H6:I6"/>
    <mergeCell ref="C7:E7"/>
    <mergeCell ref="F7:G7"/>
    <mergeCell ref="H7:I7"/>
    <mergeCell ref="C8:E8"/>
    <mergeCell ref="F8:G8"/>
    <mergeCell ref="H8:I8"/>
    <mergeCell ref="B10:I10"/>
    <mergeCell ref="B17:F17"/>
    <mergeCell ref="A28:I28"/>
    <mergeCell ref="A30:I30"/>
    <mergeCell ref="B19:I19"/>
    <mergeCell ref="B20:I20"/>
    <mergeCell ref="A21:I21"/>
    <mergeCell ref="A23:I23"/>
    <mergeCell ref="E25:F25"/>
    <mergeCell ref="G25:I25"/>
  </mergeCells>
  <phoneticPr fontId="14" type="noConversion"/>
  <dataValidations count="2">
    <dataValidation allowBlank="1" showInputMessage="1" showErrorMessage="1" prompt="시:분_x000a_(24시간제)" sqref="E12:F12"/>
    <dataValidation allowBlank="1" showInputMessage="1" showErrorMessage="1" prompt="yymmdd_x000a_(년-월-일)" sqref="C12:D12"/>
  </dataValidations>
  <pageMargins left="0.25" right="0.25" top="0.75" bottom="0.75" header="0.3" footer="0.3"/>
  <pageSetup paperSize="9" scale="83" fitToHeight="0" orientation="portrait" cellComments="atEnd" r:id="rId1"/>
  <drawing r:id="rId2"/>
  <legacyDrawing r:id="rId3"/>
  <mc:AlternateContent xmlns:mc="http://schemas.openxmlformats.org/markup-compatibility/2006">
    <mc:Choice Requires="x14">
      <controls>
        <mc:AlternateContent xmlns:mc="http://schemas.openxmlformats.org/markup-compatibility/2006">
          <mc:Choice Requires="x14">
            <control shapeId="877570" r:id="rId4" name="Button 2">
              <controlPr defaultSize="0" print="0" autoFill="0" autoPict="0" macro="[6]!보안수당지급">
                <anchor moveWithCells="1" sizeWithCells="1">
                  <from>
                    <xdr:col>3</xdr:col>
                    <xdr:colOff>57150</xdr:colOff>
                    <xdr:row>31</xdr:row>
                    <xdr:rowOff>114300</xdr:rowOff>
                  </from>
                  <to>
                    <xdr:col>6</xdr:col>
                    <xdr:colOff>523875</xdr:colOff>
                    <xdr:row>33</xdr:row>
                    <xdr:rowOff>57150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1:D37"/>
  <sheetViews>
    <sheetView workbookViewId="0">
      <selection activeCell="B23" sqref="B23"/>
    </sheetView>
  </sheetViews>
  <sheetFormatPr defaultColWidth="8.88671875" defaultRowHeight="18" customHeight="1"/>
  <cols>
    <col min="1" max="1" width="8.88671875" style="52"/>
    <col min="2" max="2" width="29" style="52" bestFit="1" customWidth="1"/>
    <col min="3" max="3" width="19" style="52" bestFit="1" customWidth="1"/>
    <col min="4" max="4" width="8.77734375" customWidth="1"/>
    <col min="5" max="16384" width="8.88671875" style="52"/>
  </cols>
  <sheetData>
    <row r="1" spans="2:4" ht="18" customHeight="1">
      <c r="D1" s="52"/>
    </row>
    <row r="2" spans="2:4" ht="18" customHeight="1">
      <c r="B2" s="206" t="s">
        <v>583</v>
      </c>
      <c r="C2" s="207" t="s">
        <v>582</v>
      </c>
      <c r="D2" s="52"/>
    </row>
    <row r="3" spans="2:4" ht="18" customHeight="1">
      <c r="B3" s="208" t="s">
        <v>576</v>
      </c>
      <c r="C3" s="211" t="s">
        <v>602</v>
      </c>
      <c r="D3" s="52"/>
    </row>
    <row r="4" spans="2:4" ht="18" customHeight="1">
      <c r="B4" s="208" t="s">
        <v>574</v>
      </c>
      <c r="C4" s="211" t="s">
        <v>599</v>
      </c>
      <c r="D4" s="52"/>
    </row>
    <row r="5" spans="2:4" ht="18" customHeight="1">
      <c r="B5" s="208" t="s">
        <v>560</v>
      </c>
      <c r="C5" s="211" t="s">
        <v>584</v>
      </c>
      <c r="D5" s="52"/>
    </row>
    <row r="6" spans="2:4" ht="18" customHeight="1">
      <c r="B6" s="208" t="s">
        <v>564</v>
      </c>
      <c r="C6" s="211" t="s">
        <v>589</v>
      </c>
      <c r="D6" s="52"/>
    </row>
    <row r="7" spans="2:4" ht="18" customHeight="1">
      <c r="B7" s="208" t="s">
        <v>577</v>
      </c>
      <c r="C7" s="211" t="s">
        <v>603</v>
      </c>
      <c r="D7" s="52"/>
    </row>
    <row r="8" spans="2:4" ht="18" customHeight="1">
      <c r="B8" s="208" t="s">
        <v>610</v>
      </c>
      <c r="C8" s="211" t="s">
        <v>607</v>
      </c>
      <c r="D8" s="52"/>
    </row>
    <row r="9" spans="2:4" ht="18" customHeight="1">
      <c r="B9" s="208" t="s">
        <v>573</v>
      </c>
      <c r="C9" s="211" t="s">
        <v>598</v>
      </c>
      <c r="D9" s="52"/>
    </row>
    <row r="10" spans="2:4" ht="18" customHeight="1">
      <c r="B10" s="208" t="s">
        <v>579</v>
      </c>
      <c r="C10" s="211" t="s">
        <v>604</v>
      </c>
      <c r="D10" s="52"/>
    </row>
    <row r="11" spans="2:4" ht="18" customHeight="1">
      <c r="B11" s="208" t="s">
        <v>570</v>
      </c>
      <c r="C11" s="211" t="s">
        <v>593</v>
      </c>
      <c r="D11" s="52"/>
    </row>
    <row r="12" spans="2:4" ht="18" customHeight="1">
      <c r="B12" s="208" t="s">
        <v>580</v>
      </c>
      <c r="C12" s="211" t="s">
        <v>608</v>
      </c>
      <c r="D12" s="52"/>
    </row>
    <row r="13" spans="2:4" ht="18" customHeight="1">
      <c r="B13" s="208" t="s">
        <v>578</v>
      </c>
      <c r="C13" s="211" t="s">
        <v>605</v>
      </c>
      <c r="D13" s="52"/>
    </row>
    <row r="14" spans="2:4" ht="18" customHeight="1">
      <c r="B14" s="208" t="s">
        <v>581</v>
      </c>
      <c r="C14" s="211" t="s">
        <v>609</v>
      </c>
      <c r="D14" s="52"/>
    </row>
    <row r="15" spans="2:4" ht="18" customHeight="1">
      <c r="B15" s="208" t="s">
        <v>566</v>
      </c>
      <c r="C15" s="211" t="s">
        <v>591</v>
      </c>
      <c r="D15" s="52"/>
    </row>
    <row r="16" spans="2:4" ht="18" customHeight="1">
      <c r="B16" s="208" t="s">
        <v>569</v>
      </c>
      <c r="C16" s="211" t="s">
        <v>594</v>
      </c>
      <c r="D16" s="52"/>
    </row>
    <row r="17" spans="2:4" ht="18" customHeight="1">
      <c r="B17" s="208" t="s">
        <v>565</v>
      </c>
      <c r="C17" s="211" t="s">
        <v>590</v>
      </c>
      <c r="D17" s="52"/>
    </row>
    <row r="18" spans="2:4" ht="18" customHeight="1">
      <c r="B18" s="208" t="s">
        <v>571</v>
      </c>
      <c r="C18" s="211" t="s">
        <v>597</v>
      </c>
      <c r="D18" s="52"/>
    </row>
    <row r="19" spans="2:4" ht="18" customHeight="1">
      <c r="B19" s="208" t="s">
        <v>571</v>
      </c>
      <c r="C19" s="211" t="s">
        <v>606</v>
      </c>
      <c r="D19" s="52"/>
    </row>
    <row r="20" spans="2:4" ht="18" customHeight="1">
      <c r="B20" s="208" t="s">
        <v>572</v>
      </c>
      <c r="C20" s="211" t="s">
        <v>689</v>
      </c>
      <c r="D20" s="52"/>
    </row>
    <row r="21" spans="2:4" ht="18" customHeight="1">
      <c r="B21" s="208" t="s">
        <v>563</v>
      </c>
      <c r="C21" s="211" t="s">
        <v>588</v>
      </c>
      <c r="D21" s="52"/>
    </row>
    <row r="22" spans="2:4" ht="18" customHeight="1">
      <c r="B22" s="208" t="s">
        <v>575</v>
      </c>
      <c r="C22" s="211" t="s">
        <v>600</v>
      </c>
      <c r="D22" s="52"/>
    </row>
    <row r="23" spans="2:4" ht="18" customHeight="1">
      <c r="B23" s="208" t="s">
        <v>567</v>
      </c>
      <c r="C23" s="211" t="s">
        <v>592</v>
      </c>
      <c r="D23" s="52"/>
    </row>
    <row r="24" spans="2:4" ht="18" customHeight="1">
      <c r="B24" s="208" t="s">
        <v>613</v>
      </c>
      <c r="C24" s="211" t="s">
        <v>585</v>
      </c>
      <c r="D24" s="52"/>
    </row>
    <row r="25" spans="2:4" ht="18" customHeight="1">
      <c r="B25" s="208" t="s">
        <v>685</v>
      </c>
      <c r="C25" s="211" t="s">
        <v>690</v>
      </c>
      <c r="D25" s="52"/>
    </row>
    <row r="26" spans="2:4" ht="18" customHeight="1">
      <c r="B26" s="208" t="s">
        <v>686</v>
      </c>
      <c r="C26" s="211" t="s">
        <v>691</v>
      </c>
      <c r="D26" s="52"/>
    </row>
    <row r="27" spans="2:4" ht="18" customHeight="1">
      <c r="B27" s="208" t="s">
        <v>687</v>
      </c>
      <c r="C27" s="211" t="s">
        <v>692</v>
      </c>
      <c r="D27" s="52"/>
    </row>
    <row r="28" spans="2:4" ht="18" customHeight="1">
      <c r="B28" s="208" t="s">
        <v>688</v>
      </c>
      <c r="C28" s="211" t="s">
        <v>693</v>
      </c>
      <c r="D28" s="52"/>
    </row>
    <row r="29" spans="2:4" ht="18" customHeight="1">
      <c r="B29" s="208" t="s">
        <v>694</v>
      </c>
      <c r="C29" s="211" t="s">
        <v>698</v>
      </c>
      <c r="D29" s="52"/>
    </row>
    <row r="30" spans="2:4" ht="18" customHeight="1">
      <c r="B30" s="208" t="s">
        <v>695</v>
      </c>
      <c r="C30" s="211" t="s">
        <v>699</v>
      </c>
      <c r="D30" s="52"/>
    </row>
    <row r="31" spans="2:4" ht="18" customHeight="1">
      <c r="B31" s="208" t="s">
        <v>696</v>
      </c>
      <c r="C31" s="211" t="s">
        <v>700</v>
      </c>
      <c r="D31" s="52"/>
    </row>
    <row r="32" spans="2:4" ht="18" customHeight="1">
      <c r="B32" s="208" t="s">
        <v>697</v>
      </c>
      <c r="C32" s="211" t="s">
        <v>701</v>
      </c>
      <c r="D32" s="52"/>
    </row>
    <row r="33" spans="2:4" ht="18" customHeight="1">
      <c r="B33" s="208" t="s">
        <v>562</v>
      </c>
      <c r="C33" s="211" t="s">
        <v>587</v>
      </c>
      <c r="D33" s="52"/>
    </row>
    <row r="34" spans="2:4" ht="18" customHeight="1">
      <c r="B34" s="208" t="s">
        <v>611</v>
      </c>
      <c r="C34" s="211" t="s">
        <v>595</v>
      </c>
      <c r="D34" s="52"/>
    </row>
    <row r="35" spans="2:4" ht="18" customHeight="1">
      <c r="B35" s="208" t="s">
        <v>561</v>
      </c>
      <c r="C35" s="211" t="s">
        <v>586</v>
      </c>
      <c r="D35" s="52"/>
    </row>
    <row r="36" spans="2:4" ht="18" customHeight="1">
      <c r="B36" s="209" t="s">
        <v>568</v>
      </c>
      <c r="C36" s="210" t="s">
        <v>596</v>
      </c>
      <c r="D36" s="52"/>
    </row>
    <row r="37" spans="2:4" ht="18" customHeight="1">
      <c r="B37" s="208" t="s">
        <v>612</v>
      </c>
      <c r="C37" s="211" t="s">
        <v>601</v>
      </c>
      <c r="D37" s="52"/>
    </row>
  </sheetData>
  <autoFilter ref="B2:C2">
    <sortState ref="B3:C30">
      <sortCondition ref="B2"/>
    </sortState>
  </autoFilter>
  <phoneticPr fontId="1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7030A0"/>
    <pageSetUpPr fitToPage="1"/>
  </sheetPr>
  <dimension ref="A1:AP57"/>
  <sheetViews>
    <sheetView showGridLines="0" zoomScale="85" zoomScaleNormal="85" workbookViewId="0">
      <selection activeCell="A3" sqref="A3:S3"/>
    </sheetView>
  </sheetViews>
  <sheetFormatPr defaultRowHeight="16.5"/>
  <cols>
    <col min="1" max="1" width="3.6640625" style="1053" customWidth="1"/>
    <col min="2" max="2" width="14.44140625" style="1053" customWidth="1"/>
    <col min="3" max="3" width="9.44140625" style="1053" customWidth="1"/>
    <col min="4" max="16" width="2.77734375" style="1053" customWidth="1"/>
    <col min="17" max="17" width="10" style="1053" customWidth="1"/>
    <col min="18" max="19" width="8.88671875" style="1053"/>
    <col min="20" max="20" width="1" style="1053" customWidth="1"/>
    <col min="21" max="31" width="8.88671875" style="1053"/>
    <col min="32" max="32" width="9.109375" style="1053" customWidth="1"/>
    <col min="33" max="16384" width="8.88671875" style="1053"/>
  </cols>
  <sheetData>
    <row r="1" spans="1:41" ht="30" customHeight="1"/>
    <row r="2" spans="1:41" ht="30" customHeight="1">
      <c r="W2" s="3543" t="s">
        <v>2844</v>
      </c>
      <c r="X2" s="3543"/>
      <c r="Y2" s="3543"/>
      <c r="Z2" s="3543"/>
      <c r="AA2" s="3543"/>
      <c r="AB2" s="3543"/>
      <c r="AC2" s="3543"/>
      <c r="AD2" s="3543"/>
      <c r="AE2" s="3543"/>
      <c r="AF2" s="3543"/>
    </row>
    <row r="3" spans="1:41" ht="33.75">
      <c r="A3" s="3527" t="s">
        <v>2843</v>
      </c>
      <c r="B3" s="3527"/>
      <c r="C3" s="3527"/>
      <c r="D3" s="3527"/>
      <c r="E3" s="3527"/>
      <c r="F3" s="3527"/>
      <c r="G3" s="3527"/>
      <c r="H3" s="3527"/>
      <c r="I3" s="3527"/>
      <c r="J3" s="3527"/>
      <c r="K3" s="3527"/>
      <c r="L3" s="3527"/>
      <c r="M3" s="3527"/>
      <c r="N3" s="3527"/>
      <c r="O3" s="3527"/>
      <c r="P3" s="3527"/>
      <c r="Q3" s="3527"/>
      <c r="R3" s="3527"/>
      <c r="S3" s="3527"/>
      <c r="X3" s="1100" t="s">
        <v>2842</v>
      </c>
      <c r="AH3" s="1099" t="s">
        <v>2841</v>
      </c>
    </row>
    <row r="4" spans="1:41">
      <c r="A4" s="3528" t="s">
        <v>78</v>
      </c>
      <c r="B4" s="3528"/>
      <c r="C4" s="3528"/>
      <c r="D4" s="3528"/>
      <c r="E4" s="3528"/>
      <c r="F4" s="3528"/>
      <c r="G4" s="3528"/>
      <c r="H4" s="3528"/>
      <c r="I4" s="3528"/>
      <c r="J4" s="3528"/>
      <c r="K4" s="3528"/>
      <c r="L4" s="3528"/>
      <c r="M4" s="3528"/>
      <c r="N4" s="3528"/>
      <c r="O4" s="3528"/>
      <c r="P4" s="3528"/>
      <c r="Q4" s="3528"/>
      <c r="R4" s="3528"/>
      <c r="S4" s="3528"/>
      <c r="AH4" s="1016" t="s">
        <v>2709</v>
      </c>
    </row>
    <row r="5" spans="1:41">
      <c r="A5" s="1098"/>
      <c r="B5" s="1098"/>
      <c r="C5" s="1098"/>
      <c r="D5" s="1098"/>
      <c r="E5" s="1098"/>
      <c r="F5" s="1098"/>
      <c r="G5" s="1098"/>
      <c r="H5" s="1098"/>
      <c r="I5" s="1098"/>
      <c r="J5" s="1098"/>
      <c r="K5" s="1098"/>
      <c r="L5" s="1098"/>
      <c r="M5" s="1098"/>
      <c r="N5" s="1098"/>
      <c r="O5" s="1098"/>
      <c r="P5" s="1098"/>
      <c r="Q5" s="1098"/>
      <c r="R5" s="1098"/>
      <c r="S5" s="1098"/>
      <c r="AH5" s="3570" t="s">
        <v>2840</v>
      </c>
      <c r="AI5" s="3570"/>
      <c r="AJ5" s="3570"/>
      <c r="AK5" s="3570"/>
      <c r="AL5" s="3570"/>
      <c r="AM5" s="3570"/>
      <c r="AN5" s="3570"/>
      <c r="AO5" s="3570"/>
    </row>
    <row r="6" spans="1:41">
      <c r="M6" s="3529" t="s">
        <v>1247</v>
      </c>
      <c r="N6" s="3529"/>
      <c r="O6" s="3529"/>
      <c r="Q6" s="1097" t="s">
        <v>1248</v>
      </c>
      <c r="R6" s="1097" t="s">
        <v>1249</v>
      </c>
      <c r="S6" s="1097" t="s">
        <v>1250</v>
      </c>
      <c r="W6" s="1072" t="s">
        <v>2839</v>
      </c>
      <c r="X6" s="1072"/>
      <c r="Y6" s="1072"/>
      <c r="Z6" s="1072"/>
      <c r="AA6" s="1072"/>
      <c r="AB6" s="1072"/>
      <c r="AC6" s="1072"/>
      <c r="AD6" s="1072"/>
      <c r="AE6" s="1072"/>
      <c r="AF6" s="1072"/>
      <c r="AH6" s="3570"/>
      <c r="AI6" s="3570"/>
      <c r="AJ6" s="3570"/>
      <c r="AK6" s="3570"/>
      <c r="AL6" s="3570"/>
      <c r="AM6" s="3570"/>
      <c r="AN6" s="3570"/>
      <c r="AO6" s="3570"/>
    </row>
    <row r="7" spans="1:41" ht="27.75" customHeight="1">
      <c r="M7" s="3530" t="s">
        <v>1251</v>
      </c>
      <c r="N7" s="3530"/>
      <c r="O7" s="3530"/>
      <c r="Q7" s="1096"/>
      <c r="R7" s="1096"/>
      <c r="S7" s="1096"/>
      <c r="W7" s="3538" t="s">
        <v>2838</v>
      </c>
      <c r="X7" s="3540"/>
      <c r="Y7" s="3538"/>
      <c r="Z7" s="3539"/>
      <c r="AA7" s="3540"/>
      <c r="AB7" s="3538" t="s">
        <v>2837</v>
      </c>
      <c r="AC7" s="3540"/>
      <c r="AD7" s="3538"/>
      <c r="AE7" s="3539"/>
      <c r="AF7" s="3540"/>
      <c r="AH7" s="3570"/>
      <c r="AI7" s="3570"/>
      <c r="AJ7" s="3570"/>
      <c r="AK7" s="3570"/>
      <c r="AL7" s="3570"/>
      <c r="AM7" s="3570"/>
      <c r="AN7" s="3570"/>
      <c r="AO7" s="3570"/>
    </row>
    <row r="8" spans="1:41" ht="32.25" customHeight="1">
      <c r="W8" s="3538" t="s">
        <v>2836</v>
      </c>
      <c r="X8" s="3540"/>
      <c r="Y8" s="3538"/>
      <c r="Z8" s="3539"/>
      <c r="AA8" s="3540"/>
      <c r="AB8" s="3538" t="s">
        <v>2835</v>
      </c>
      <c r="AC8" s="3540"/>
      <c r="AD8" s="3538"/>
      <c r="AE8" s="3539"/>
      <c r="AF8" s="3540"/>
      <c r="AH8" s="3570"/>
      <c r="AI8" s="3570"/>
      <c r="AJ8" s="3570"/>
      <c r="AK8" s="3570"/>
      <c r="AL8" s="3570"/>
      <c r="AM8" s="3570"/>
      <c r="AN8" s="3570"/>
      <c r="AO8" s="3570"/>
    </row>
    <row r="9" spans="1:41" ht="17.25" thickBot="1">
      <c r="A9" s="3531" t="s">
        <v>1252</v>
      </c>
      <c r="B9" s="3531"/>
      <c r="C9" s="3531"/>
      <c r="D9" s="3531"/>
      <c r="E9" s="3531"/>
      <c r="F9" s="3531"/>
      <c r="G9" s="3531"/>
      <c r="H9" s="3531"/>
      <c r="I9" s="3531"/>
      <c r="J9" s="3531"/>
      <c r="K9" s="3531"/>
      <c r="L9" s="3531"/>
      <c r="M9" s="3531"/>
      <c r="N9" s="3531"/>
      <c r="O9" s="3531"/>
      <c r="P9" s="3531"/>
      <c r="Q9" s="3531"/>
      <c r="R9" s="3531"/>
      <c r="S9" s="3531"/>
      <c r="W9" s="3534" t="s">
        <v>2834</v>
      </c>
      <c r="X9" s="3535"/>
      <c r="Y9" s="3534"/>
      <c r="Z9" s="3541"/>
      <c r="AA9" s="3535"/>
      <c r="AB9" s="3534" t="s">
        <v>2833</v>
      </c>
      <c r="AC9" s="3535"/>
      <c r="AD9" s="3534"/>
      <c r="AE9" s="3541"/>
      <c r="AF9" s="3535"/>
      <c r="AH9" s="3570"/>
      <c r="AI9" s="3570"/>
      <c r="AJ9" s="3570"/>
      <c r="AK9" s="3570"/>
      <c r="AL9" s="3570"/>
      <c r="AM9" s="3570"/>
      <c r="AN9" s="3570"/>
      <c r="AO9" s="3570"/>
    </row>
    <row r="10" spans="1:41" ht="27.75" customHeight="1">
      <c r="A10" s="3495" t="s">
        <v>2832</v>
      </c>
      <c r="B10" s="3496"/>
      <c r="C10" s="3496"/>
      <c r="D10" s="3496"/>
      <c r="E10" s="3496"/>
      <c r="F10" s="3496"/>
      <c r="G10" s="3496"/>
      <c r="H10" s="3496"/>
      <c r="I10" s="3496"/>
      <c r="J10" s="3496"/>
      <c r="K10" s="3496"/>
      <c r="L10" s="3496"/>
      <c r="M10" s="3496"/>
      <c r="N10" s="3496"/>
      <c r="O10" s="3496"/>
      <c r="P10" s="3496"/>
      <c r="Q10" s="3496"/>
      <c r="R10" s="3496"/>
      <c r="S10" s="3497"/>
      <c r="U10" s="1094"/>
      <c r="V10" s="1094"/>
      <c r="W10" s="3536"/>
      <c r="X10" s="3537"/>
      <c r="Y10" s="3536"/>
      <c r="Z10" s="3542"/>
      <c r="AA10" s="3537"/>
      <c r="AB10" s="3536"/>
      <c r="AC10" s="3537"/>
      <c r="AD10" s="3536"/>
      <c r="AE10" s="3542"/>
      <c r="AF10" s="3537"/>
      <c r="AH10" s="3570"/>
      <c r="AI10" s="3570"/>
      <c r="AJ10" s="3570"/>
      <c r="AK10" s="3570"/>
      <c r="AL10" s="3570"/>
      <c r="AM10" s="3570"/>
      <c r="AN10" s="3570"/>
      <c r="AO10" s="3570"/>
    </row>
    <row r="11" spans="1:41" ht="23.25" customHeight="1">
      <c r="A11" s="3479" t="s">
        <v>2831</v>
      </c>
      <c r="B11" s="1092" t="s">
        <v>2830</v>
      </c>
      <c r="C11" s="1095" t="s">
        <v>2708</v>
      </c>
      <c r="D11" s="3504" t="s">
        <v>2829</v>
      </c>
      <c r="E11" s="3504"/>
      <c r="F11" s="3504"/>
      <c r="G11" s="3504"/>
      <c r="H11" s="3504"/>
      <c r="I11" s="3504"/>
      <c r="J11" s="3504"/>
      <c r="K11" s="3504"/>
      <c r="L11" s="3504"/>
      <c r="M11" s="3459" t="s">
        <v>2828</v>
      </c>
      <c r="N11" s="3459"/>
      <c r="O11" s="3459"/>
      <c r="P11" s="3459"/>
      <c r="Q11" s="3504" t="s">
        <v>2827</v>
      </c>
      <c r="R11" s="3504"/>
      <c r="S11" s="3505"/>
      <c r="U11" s="1094"/>
      <c r="V11" s="1094"/>
      <c r="W11" s="1087"/>
      <c r="X11" s="1087"/>
      <c r="Y11" s="1087"/>
      <c r="Z11" s="1087"/>
      <c r="AA11" s="1087"/>
      <c r="AB11" s="1087"/>
      <c r="AC11" s="1087"/>
      <c r="AD11" s="1087"/>
      <c r="AE11" s="1093"/>
      <c r="AF11" s="1072"/>
      <c r="AH11" s="3570"/>
      <c r="AI11" s="3570"/>
      <c r="AJ11" s="3570"/>
      <c r="AK11" s="3570"/>
      <c r="AL11" s="3570"/>
      <c r="AM11" s="3570"/>
      <c r="AN11" s="3570"/>
      <c r="AO11" s="3570"/>
    </row>
    <row r="12" spans="1:41" ht="16.5" customHeight="1">
      <c r="A12" s="3479"/>
      <c r="B12" s="3483" t="s">
        <v>2826</v>
      </c>
      <c r="C12" s="3483"/>
      <c r="D12" s="3506"/>
      <c r="E12" s="3507"/>
      <c r="F12" s="3507"/>
      <c r="G12" s="3507"/>
      <c r="H12" s="3507"/>
      <c r="I12" s="3507"/>
      <c r="J12" s="3507"/>
      <c r="K12" s="3507"/>
      <c r="L12" s="3507"/>
      <c r="M12" s="3507"/>
      <c r="N12" s="3507"/>
      <c r="O12" s="3507"/>
      <c r="P12" s="3507"/>
      <c r="Q12" s="3507"/>
      <c r="R12" s="3507"/>
      <c r="S12" s="3508"/>
      <c r="U12" s="1091"/>
      <c r="V12" s="1091"/>
      <c r="W12" s="1093" t="s">
        <v>2825</v>
      </c>
      <c r="X12" s="1093"/>
      <c r="Y12" s="1093"/>
      <c r="Z12" s="1093"/>
      <c r="AA12" s="1093"/>
      <c r="AB12" s="1093"/>
      <c r="AC12" s="1093"/>
      <c r="AD12" s="1093"/>
      <c r="AE12" s="1093"/>
      <c r="AF12" s="1072"/>
      <c r="AH12" s="3570"/>
      <c r="AI12" s="3570"/>
      <c r="AJ12" s="3570"/>
      <c r="AK12" s="3570"/>
      <c r="AL12" s="3570"/>
      <c r="AM12" s="3570"/>
      <c r="AN12" s="3570"/>
      <c r="AO12" s="3570"/>
    </row>
    <row r="13" spans="1:41">
      <c r="A13" s="3479"/>
      <c r="B13" s="3483"/>
      <c r="C13" s="3483"/>
      <c r="D13" s="3509"/>
      <c r="E13" s="3510"/>
      <c r="F13" s="3510"/>
      <c r="G13" s="3510"/>
      <c r="H13" s="3510"/>
      <c r="I13" s="3510"/>
      <c r="J13" s="3510"/>
      <c r="K13" s="3510"/>
      <c r="L13" s="3510"/>
      <c r="M13" s="3510"/>
      <c r="N13" s="3510"/>
      <c r="O13" s="3510"/>
      <c r="P13" s="3510"/>
      <c r="Q13" s="3510"/>
      <c r="R13" s="3510"/>
      <c r="S13" s="3511"/>
      <c r="U13" s="1091"/>
      <c r="V13" s="1091"/>
      <c r="W13" s="3538" t="s">
        <v>2824</v>
      </c>
      <c r="X13" s="3539"/>
      <c r="Y13" s="3539"/>
      <c r="Z13" s="3539"/>
      <c r="AA13" s="3539"/>
      <c r="AB13" s="3539"/>
      <c r="AC13" s="3539"/>
      <c r="AD13" s="3540"/>
      <c r="AE13" s="3538" t="s">
        <v>2823</v>
      </c>
      <c r="AF13" s="3540"/>
      <c r="AH13" s="3570"/>
      <c r="AI13" s="3570"/>
      <c r="AJ13" s="3570"/>
      <c r="AK13" s="3570"/>
      <c r="AL13" s="3570"/>
      <c r="AM13" s="3570"/>
      <c r="AN13" s="3570"/>
      <c r="AO13" s="3570"/>
    </row>
    <row r="14" spans="1:41" ht="27.75" customHeight="1">
      <c r="A14" s="3479"/>
      <c r="B14" s="1092" t="s">
        <v>2707</v>
      </c>
      <c r="C14" s="3532" t="s">
        <v>2822</v>
      </c>
      <c r="D14" s="3532"/>
      <c r="E14" s="3532"/>
      <c r="F14" s="3532"/>
      <c r="G14" s="3532"/>
      <c r="H14" s="3532"/>
      <c r="I14" s="3532"/>
      <c r="J14" s="3532"/>
      <c r="K14" s="3532"/>
      <c r="L14" s="3532"/>
      <c r="M14" s="3532"/>
      <c r="N14" s="3532"/>
      <c r="O14" s="3532"/>
      <c r="P14" s="3532"/>
      <c r="Q14" s="3532"/>
      <c r="R14" s="3532"/>
      <c r="S14" s="3533"/>
      <c r="U14" s="1091"/>
      <c r="V14" s="1091"/>
      <c r="W14" s="3512" t="s">
        <v>2821</v>
      </c>
      <c r="X14" s="3513"/>
      <c r="Y14" s="3513"/>
      <c r="Z14" s="3513"/>
      <c r="AA14" s="3513"/>
      <c r="AB14" s="3513"/>
      <c r="AC14" s="3513"/>
      <c r="AD14" s="3514"/>
      <c r="AE14" s="3521" t="s">
        <v>2820</v>
      </c>
      <c r="AF14" s="3522"/>
      <c r="AH14" s="3570"/>
      <c r="AI14" s="3570"/>
      <c r="AJ14" s="3570"/>
      <c r="AK14" s="3570"/>
      <c r="AL14" s="3570"/>
      <c r="AM14" s="3570"/>
      <c r="AN14" s="3570"/>
      <c r="AO14" s="3570"/>
    </row>
    <row r="15" spans="1:41" ht="2.25" customHeight="1">
      <c r="A15" s="3503"/>
      <c r="B15" s="3489"/>
      <c r="C15" s="3489"/>
      <c r="D15" s="3489"/>
      <c r="E15" s="3489"/>
      <c r="F15" s="3489"/>
      <c r="G15" s="3489"/>
      <c r="H15" s="3489"/>
      <c r="I15" s="3489"/>
      <c r="J15" s="3489"/>
      <c r="K15" s="3489"/>
      <c r="L15" s="3489"/>
      <c r="M15" s="3489"/>
      <c r="N15" s="3489"/>
      <c r="O15" s="3489"/>
      <c r="P15" s="3489"/>
      <c r="Q15" s="3489"/>
      <c r="R15" s="3489"/>
      <c r="S15" s="3490"/>
      <c r="W15" s="3515"/>
      <c r="X15" s="3516"/>
      <c r="Y15" s="3516"/>
      <c r="Z15" s="3516"/>
      <c r="AA15" s="3516"/>
      <c r="AB15" s="3516"/>
      <c r="AC15" s="3516"/>
      <c r="AD15" s="3517"/>
      <c r="AE15" s="3523"/>
      <c r="AF15" s="3524"/>
      <c r="AH15" s="3570"/>
      <c r="AI15" s="3570"/>
      <c r="AJ15" s="3570"/>
      <c r="AK15" s="3570"/>
      <c r="AL15" s="3570"/>
      <c r="AM15" s="3570"/>
      <c r="AN15" s="3570"/>
      <c r="AO15" s="3570"/>
    </row>
    <row r="16" spans="1:41" ht="26.25" customHeight="1">
      <c r="A16" s="3479" t="s">
        <v>2819</v>
      </c>
      <c r="B16" s="1086" t="s">
        <v>2818</v>
      </c>
      <c r="C16" s="3498" t="s">
        <v>2817</v>
      </c>
      <c r="D16" s="3498"/>
      <c r="E16" s="3498"/>
      <c r="F16" s="3498"/>
      <c r="G16" s="3498"/>
      <c r="H16" s="3498"/>
      <c r="I16" s="3498"/>
      <c r="J16" s="3498"/>
      <c r="K16" s="3498"/>
      <c r="L16" s="3498"/>
      <c r="M16" s="3498"/>
      <c r="N16" s="3498"/>
      <c r="O16" s="3498"/>
      <c r="P16" s="3498"/>
      <c r="Q16" s="3498" t="s">
        <v>2816</v>
      </c>
      <c r="R16" s="3498"/>
      <c r="S16" s="3499"/>
      <c r="W16" s="3515"/>
      <c r="X16" s="3516"/>
      <c r="Y16" s="3516"/>
      <c r="Z16" s="3516"/>
      <c r="AA16" s="3516"/>
      <c r="AB16" s="3516"/>
      <c r="AC16" s="3516"/>
      <c r="AD16" s="3517"/>
      <c r="AE16" s="3523"/>
      <c r="AF16" s="3524"/>
      <c r="AH16" s="3570"/>
      <c r="AI16" s="3570"/>
      <c r="AJ16" s="3570"/>
      <c r="AK16" s="3570"/>
      <c r="AL16" s="3570"/>
      <c r="AM16" s="3570"/>
      <c r="AN16" s="3570"/>
      <c r="AO16" s="3570"/>
    </row>
    <row r="17" spans="1:41" ht="19.5" customHeight="1">
      <c r="A17" s="3479"/>
      <c r="B17" s="1086" t="s">
        <v>2815</v>
      </c>
      <c r="C17" s="3498" t="s">
        <v>2706</v>
      </c>
      <c r="D17" s="3498"/>
      <c r="E17" s="3498"/>
      <c r="F17" s="3498"/>
      <c r="G17" s="3498"/>
      <c r="H17" s="3498"/>
      <c r="I17" s="3498"/>
      <c r="J17" s="3498"/>
      <c r="K17" s="3498"/>
      <c r="L17" s="3498"/>
      <c r="M17" s="3498"/>
      <c r="N17" s="3498"/>
      <c r="O17" s="3498"/>
      <c r="P17" s="3498"/>
      <c r="Q17" s="3498"/>
      <c r="R17" s="3498"/>
      <c r="S17" s="3499"/>
      <c r="W17" s="3518"/>
      <c r="X17" s="3519"/>
      <c r="Y17" s="3519"/>
      <c r="Z17" s="3519"/>
      <c r="AA17" s="3519"/>
      <c r="AB17" s="3519"/>
      <c r="AC17" s="3519"/>
      <c r="AD17" s="3520"/>
      <c r="AE17" s="3525"/>
      <c r="AF17" s="3526"/>
      <c r="AH17" s="3570"/>
      <c r="AI17" s="3570"/>
      <c r="AJ17" s="3570"/>
      <c r="AK17" s="3570"/>
      <c r="AL17" s="3570"/>
      <c r="AM17" s="3570"/>
      <c r="AN17" s="3570"/>
      <c r="AO17" s="3570"/>
    </row>
    <row r="18" spans="1:41" ht="26.25" customHeight="1">
      <c r="A18" s="3479"/>
      <c r="B18" s="1086" t="s">
        <v>2814</v>
      </c>
      <c r="C18" s="3500"/>
      <c r="D18" s="3500"/>
      <c r="E18" s="3500"/>
      <c r="F18" s="3500"/>
      <c r="G18" s="3500"/>
      <c r="H18" s="3500"/>
      <c r="I18" s="3483" t="s">
        <v>2813</v>
      </c>
      <c r="J18" s="3483"/>
      <c r="K18" s="3483"/>
      <c r="L18" s="3483"/>
      <c r="M18" s="3483"/>
      <c r="N18" s="3483"/>
      <c r="O18" s="3483"/>
      <c r="P18" s="3483"/>
      <c r="Q18" s="3501" t="s">
        <v>2812</v>
      </c>
      <c r="R18" s="3501"/>
      <c r="S18" s="3502"/>
      <c r="W18" s="3512" t="s">
        <v>2811</v>
      </c>
      <c r="X18" s="3513"/>
      <c r="Y18" s="3513"/>
      <c r="Z18" s="3513"/>
      <c r="AA18" s="3513"/>
      <c r="AB18" s="3513"/>
      <c r="AC18" s="3513"/>
      <c r="AD18" s="3514"/>
      <c r="AE18" s="3521" t="s">
        <v>2789</v>
      </c>
      <c r="AF18" s="3522"/>
      <c r="AH18" s="3570"/>
      <c r="AI18" s="3570"/>
      <c r="AJ18" s="3570"/>
      <c r="AK18" s="3570"/>
      <c r="AL18" s="3570"/>
      <c r="AM18" s="3570"/>
      <c r="AN18" s="3570"/>
      <c r="AO18" s="3570"/>
    </row>
    <row r="19" spans="1:41" ht="2.25" customHeight="1">
      <c r="A19" s="3488"/>
      <c r="B19" s="3489"/>
      <c r="C19" s="3489"/>
      <c r="D19" s="3489"/>
      <c r="E19" s="3489"/>
      <c r="F19" s="3489"/>
      <c r="G19" s="3489"/>
      <c r="H19" s="3489"/>
      <c r="I19" s="3489"/>
      <c r="J19" s="3489"/>
      <c r="K19" s="3489"/>
      <c r="L19" s="3489"/>
      <c r="M19" s="3489"/>
      <c r="N19" s="3489"/>
      <c r="O19" s="3489"/>
      <c r="P19" s="3489"/>
      <c r="Q19" s="3489"/>
      <c r="R19" s="3489"/>
      <c r="S19" s="3490"/>
      <c r="W19" s="3515"/>
      <c r="X19" s="3516"/>
      <c r="Y19" s="3516"/>
      <c r="Z19" s="3516"/>
      <c r="AA19" s="3516"/>
      <c r="AB19" s="3516"/>
      <c r="AC19" s="3516"/>
      <c r="AD19" s="3517"/>
      <c r="AE19" s="3523"/>
      <c r="AF19" s="3524"/>
    </row>
    <row r="20" spans="1:41" ht="26.25" customHeight="1">
      <c r="A20" s="3480" t="s">
        <v>2810</v>
      </c>
      <c r="B20" s="1086" t="s">
        <v>2809</v>
      </c>
      <c r="C20" s="3466" t="s">
        <v>2808</v>
      </c>
      <c r="D20" s="3466"/>
      <c r="E20" s="3466"/>
      <c r="F20" s="3466"/>
      <c r="G20" s="3466"/>
      <c r="H20" s="3466"/>
      <c r="I20" s="3466"/>
      <c r="J20" s="3466"/>
      <c r="K20" s="3466"/>
      <c r="L20" s="3466"/>
      <c r="M20" s="3459" t="s">
        <v>2807</v>
      </c>
      <c r="N20" s="3459"/>
      <c r="O20" s="3459"/>
      <c r="P20" s="3459"/>
      <c r="Q20" s="3466" t="s">
        <v>1251</v>
      </c>
      <c r="R20" s="3466"/>
      <c r="S20" s="3491"/>
      <c r="W20" s="3518"/>
      <c r="X20" s="3519"/>
      <c r="Y20" s="3519"/>
      <c r="Z20" s="3519"/>
      <c r="AA20" s="3519"/>
      <c r="AB20" s="3519"/>
      <c r="AC20" s="3519"/>
      <c r="AD20" s="3520"/>
      <c r="AE20" s="3525"/>
      <c r="AF20" s="3526"/>
      <c r="AH20" s="1016" t="s">
        <v>2806</v>
      </c>
    </row>
    <row r="21" spans="1:41" ht="16.5" customHeight="1">
      <c r="A21" s="3481"/>
      <c r="B21" s="3483" t="s">
        <v>2805</v>
      </c>
      <c r="C21" s="3466" t="s">
        <v>1251</v>
      </c>
      <c r="D21" s="3466"/>
      <c r="E21" s="3466"/>
      <c r="F21" s="3466"/>
      <c r="G21" s="3466"/>
      <c r="H21" s="3466"/>
      <c r="I21" s="3466"/>
      <c r="J21" s="3466"/>
      <c r="K21" s="3466"/>
      <c r="L21" s="3466"/>
      <c r="M21" s="3466"/>
      <c r="N21" s="3463" t="s">
        <v>2804</v>
      </c>
      <c r="O21" s="3463"/>
      <c r="P21" s="3463"/>
      <c r="Q21" s="3467"/>
      <c r="R21" s="3468"/>
      <c r="S21" s="3469"/>
      <c r="W21" s="3512" t="s">
        <v>2803</v>
      </c>
      <c r="X21" s="3513"/>
      <c r="Y21" s="3513"/>
      <c r="Z21" s="3513"/>
      <c r="AA21" s="3513"/>
      <c r="AB21" s="3513"/>
      <c r="AC21" s="3513"/>
      <c r="AD21" s="3514"/>
      <c r="AE21" s="3521" t="s">
        <v>2802</v>
      </c>
      <c r="AF21" s="3522"/>
      <c r="AH21" s="3570" t="s">
        <v>2801</v>
      </c>
      <c r="AI21" s="3570"/>
      <c r="AJ21" s="3570"/>
      <c r="AK21" s="3570"/>
      <c r="AL21" s="3570"/>
      <c r="AM21" s="3570"/>
      <c r="AN21" s="3570"/>
      <c r="AO21" s="3570"/>
    </row>
    <row r="22" spans="1:41" ht="22.5" customHeight="1">
      <c r="A22" s="3481"/>
      <c r="B22" s="3483"/>
      <c r="C22" s="3466"/>
      <c r="D22" s="3466"/>
      <c r="E22" s="3466"/>
      <c r="F22" s="3466"/>
      <c r="G22" s="3466"/>
      <c r="H22" s="3466"/>
      <c r="I22" s="3466"/>
      <c r="J22" s="3466"/>
      <c r="K22" s="3466"/>
      <c r="L22" s="3466"/>
      <c r="M22" s="3466"/>
      <c r="N22" s="3463" t="s">
        <v>2800</v>
      </c>
      <c r="O22" s="3463"/>
      <c r="P22" s="3463"/>
      <c r="Q22" s="3493" t="s">
        <v>2799</v>
      </c>
      <c r="R22" s="3493"/>
      <c r="S22" s="3494"/>
      <c r="W22" s="3515"/>
      <c r="X22" s="3516"/>
      <c r="Y22" s="3516"/>
      <c r="Z22" s="3516"/>
      <c r="AA22" s="3516"/>
      <c r="AB22" s="3516"/>
      <c r="AC22" s="3516"/>
      <c r="AD22" s="3517"/>
      <c r="AE22" s="3523"/>
      <c r="AF22" s="3524"/>
      <c r="AH22" s="3570"/>
      <c r="AI22" s="3570"/>
      <c r="AJ22" s="3570"/>
      <c r="AK22" s="3570"/>
      <c r="AL22" s="3570"/>
      <c r="AM22" s="3570"/>
      <c r="AN22" s="3570"/>
      <c r="AO22" s="3570"/>
    </row>
    <row r="23" spans="1:41" ht="16.5" customHeight="1">
      <c r="A23" s="3481"/>
      <c r="B23" s="3470" t="s">
        <v>2798</v>
      </c>
      <c r="C23" s="3492" t="s">
        <v>1253</v>
      </c>
      <c r="D23" s="3492"/>
      <c r="E23" s="3492"/>
      <c r="F23" s="3466"/>
      <c r="G23" s="3466"/>
      <c r="H23" s="3466"/>
      <c r="I23" s="3466"/>
      <c r="J23" s="3466"/>
      <c r="K23" s="3466"/>
      <c r="L23" s="3466"/>
      <c r="M23" s="3466"/>
      <c r="N23" s="3466"/>
      <c r="O23" s="3466"/>
      <c r="P23" s="3466"/>
      <c r="Q23" s="3466"/>
      <c r="R23" s="3466"/>
      <c r="S23" s="3491"/>
      <c r="W23" s="3515"/>
      <c r="X23" s="3516"/>
      <c r="Y23" s="3516"/>
      <c r="Z23" s="3516"/>
      <c r="AA23" s="3516"/>
      <c r="AB23" s="3516"/>
      <c r="AC23" s="3516"/>
      <c r="AD23" s="3517"/>
      <c r="AE23" s="3523"/>
      <c r="AF23" s="3524"/>
      <c r="AH23" s="3570"/>
      <c r="AI23" s="3570"/>
      <c r="AJ23" s="3570"/>
      <c r="AK23" s="3570"/>
      <c r="AL23" s="3570"/>
      <c r="AM23" s="3570"/>
      <c r="AN23" s="3570"/>
      <c r="AO23" s="3570"/>
    </row>
    <row r="24" spans="1:41" ht="12.75" customHeight="1">
      <c r="A24" s="3481"/>
      <c r="B24" s="3471"/>
      <c r="C24" s="3473" t="s">
        <v>2797</v>
      </c>
      <c r="D24" s="3474"/>
      <c r="E24" s="3475"/>
      <c r="F24" s="3466"/>
      <c r="G24" s="3466"/>
      <c r="H24" s="3466"/>
      <c r="I24" s="3466"/>
      <c r="J24" s="3466"/>
      <c r="K24" s="3466"/>
      <c r="L24" s="3466"/>
      <c r="M24" s="3466"/>
      <c r="N24" s="3466"/>
      <c r="O24" s="3466"/>
      <c r="P24" s="3466"/>
      <c r="Q24" s="3466"/>
      <c r="R24" s="3466"/>
      <c r="S24" s="3491"/>
      <c r="W24" s="3515"/>
      <c r="X24" s="3516"/>
      <c r="Y24" s="3516"/>
      <c r="Z24" s="3516"/>
      <c r="AA24" s="3516"/>
      <c r="AB24" s="3516"/>
      <c r="AC24" s="3516"/>
      <c r="AD24" s="3517"/>
      <c r="AE24" s="3523"/>
      <c r="AF24" s="3524"/>
      <c r="AH24" s="3570"/>
      <c r="AI24" s="3570"/>
      <c r="AJ24" s="3570"/>
      <c r="AK24" s="3570"/>
      <c r="AL24" s="3570"/>
      <c r="AM24" s="3570"/>
      <c r="AN24" s="3570"/>
      <c r="AO24" s="3570"/>
    </row>
    <row r="25" spans="1:41" ht="12.75" customHeight="1">
      <c r="A25" s="3481"/>
      <c r="B25" s="3471"/>
      <c r="C25" s="3476"/>
      <c r="D25" s="3477"/>
      <c r="E25" s="3478"/>
      <c r="F25" s="3466"/>
      <c r="G25" s="3466"/>
      <c r="H25" s="3466"/>
      <c r="I25" s="3466"/>
      <c r="J25" s="3466"/>
      <c r="K25" s="3466"/>
      <c r="L25" s="3466"/>
      <c r="M25" s="3466"/>
      <c r="N25" s="3466"/>
      <c r="O25" s="3466"/>
      <c r="P25" s="3466"/>
      <c r="Q25" s="3466"/>
      <c r="R25" s="3466"/>
      <c r="S25" s="3491"/>
      <c r="W25" s="3515"/>
      <c r="X25" s="3516"/>
      <c r="Y25" s="3516"/>
      <c r="Z25" s="3516"/>
      <c r="AA25" s="3516"/>
      <c r="AB25" s="3516"/>
      <c r="AC25" s="3516"/>
      <c r="AD25" s="3517"/>
      <c r="AE25" s="3523"/>
      <c r="AF25" s="3524"/>
      <c r="AH25" s="1087"/>
      <c r="AI25" s="1087"/>
      <c r="AJ25" s="1087"/>
      <c r="AK25" s="1087"/>
      <c r="AL25" s="1087"/>
      <c r="AM25" s="1087"/>
      <c r="AN25" s="1087"/>
      <c r="AO25" s="1087"/>
    </row>
    <row r="26" spans="1:41" ht="24" customHeight="1">
      <c r="A26" s="3481"/>
      <c r="B26" s="3471"/>
      <c r="C26" s="3492" t="s">
        <v>2796</v>
      </c>
      <c r="D26" s="3492"/>
      <c r="E26" s="3492"/>
      <c r="F26" s="1089"/>
      <c r="G26" s="1090" t="s">
        <v>1251</v>
      </c>
      <c r="H26" s="1090"/>
      <c r="I26" s="1089"/>
      <c r="J26" s="1089"/>
      <c r="K26" s="1089"/>
      <c r="L26" s="1089"/>
      <c r="M26" s="1089"/>
      <c r="N26" s="1089" t="s">
        <v>1251</v>
      </c>
      <c r="O26" s="1089" t="s">
        <v>1251</v>
      </c>
      <c r="P26" s="1089" t="s">
        <v>1251</v>
      </c>
      <c r="Q26" s="1088" t="s">
        <v>2795</v>
      </c>
      <c r="R26" s="3493" t="s">
        <v>2794</v>
      </c>
      <c r="S26" s="3545"/>
      <c r="W26" s="3515"/>
      <c r="X26" s="3516"/>
      <c r="Y26" s="3516"/>
      <c r="Z26" s="3516"/>
      <c r="AA26" s="3516"/>
      <c r="AB26" s="3516"/>
      <c r="AC26" s="3516"/>
      <c r="AD26" s="3517"/>
      <c r="AE26" s="3523"/>
      <c r="AF26" s="3524"/>
      <c r="AH26" s="1016" t="s">
        <v>2793</v>
      </c>
      <c r="AI26" s="1087"/>
      <c r="AJ26" s="1087"/>
      <c r="AK26" s="1087"/>
      <c r="AL26" s="1087"/>
      <c r="AM26" s="1087"/>
      <c r="AN26" s="1087"/>
      <c r="AO26" s="1087"/>
    </row>
    <row r="27" spans="1:41" ht="17.25" thickBot="1">
      <c r="A27" s="3482"/>
      <c r="B27" s="3472"/>
      <c r="C27" s="3492" t="s">
        <v>1254</v>
      </c>
      <c r="D27" s="3492"/>
      <c r="E27" s="3492"/>
      <c r="F27" s="3501"/>
      <c r="G27" s="3501"/>
      <c r="H27" s="3501"/>
      <c r="I27" s="3501"/>
      <c r="J27" s="3501"/>
      <c r="K27" s="3501"/>
      <c r="L27" s="3501"/>
      <c r="M27" s="3501"/>
      <c r="N27" s="3501"/>
      <c r="O27" s="3501"/>
      <c r="P27" s="3501"/>
      <c r="Q27" s="3501"/>
      <c r="R27" s="3501"/>
      <c r="S27" s="3502"/>
      <c r="W27" s="3518"/>
      <c r="X27" s="3519"/>
      <c r="Y27" s="3519"/>
      <c r="Z27" s="3519"/>
      <c r="AA27" s="3519"/>
      <c r="AB27" s="3519"/>
      <c r="AC27" s="3519"/>
      <c r="AD27" s="3520"/>
      <c r="AE27" s="3525"/>
      <c r="AF27" s="3526"/>
      <c r="AH27" s="3570" t="s">
        <v>2792</v>
      </c>
      <c r="AI27" s="3570"/>
      <c r="AJ27" s="3570"/>
      <c r="AK27" s="3570"/>
      <c r="AL27" s="3570"/>
      <c r="AM27" s="3570"/>
      <c r="AN27" s="3570"/>
      <c r="AO27" s="3570"/>
    </row>
    <row r="28" spans="1:41" ht="17.25" customHeight="1" thickTop="1">
      <c r="A28" s="3544" t="s">
        <v>2791</v>
      </c>
      <c r="B28" s="3489"/>
      <c r="C28" s="3489"/>
      <c r="D28" s="3489"/>
      <c r="E28" s="3489"/>
      <c r="F28" s="3489"/>
      <c r="G28" s="3489"/>
      <c r="H28" s="3489"/>
      <c r="I28" s="3489"/>
      <c r="J28" s="3489"/>
      <c r="K28" s="3489"/>
      <c r="L28" s="3489"/>
      <c r="M28" s="3489"/>
      <c r="N28" s="3489"/>
      <c r="O28" s="3489"/>
      <c r="P28" s="3489"/>
      <c r="Q28" s="3489"/>
      <c r="R28" s="3489"/>
      <c r="S28" s="3490"/>
      <c r="W28" s="3512" t="s">
        <v>2790</v>
      </c>
      <c r="X28" s="3513"/>
      <c r="Y28" s="3513"/>
      <c r="Z28" s="3513"/>
      <c r="AA28" s="3513"/>
      <c r="AB28" s="3513"/>
      <c r="AC28" s="3513"/>
      <c r="AD28" s="3514"/>
      <c r="AE28" s="3521" t="s">
        <v>2789</v>
      </c>
      <c r="AF28" s="3522"/>
      <c r="AH28" s="3570"/>
      <c r="AI28" s="3570"/>
      <c r="AJ28" s="3570"/>
      <c r="AK28" s="3570"/>
      <c r="AL28" s="3570"/>
      <c r="AM28" s="3570"/>
      <c r="AN28" s="3570"/>
      <c r="AO28" s="3570"/>
    </row>
    <row r="29" spans="1:41" ht="25.5" customHeight="1">
      <c r="A29" s="3479" t="s">
        <v>2788</v>
      </c>
      <c r="B29" s="1086" t="s">
        <v>2787</v>
      </c>
      <c r="C29" s="3493" t="s">
        <v>2786</v>
      </c>
      <c r="D29" s="3493"/>
      <c r="E29" s="3493"/>
      <c r="F29" s="3493"/>
      <c r="G29" s="3493"/>
      <c r="H29" s="3493"/>
      <c r="I29" s="3459" t="s">
        <v>1194</v>
      </c>
      <c r="J29" s="3459"/>
      <c r="K29" s="3459"/>
      <c r="L29" s="3459"/>
      <c r="M29" s="3459"/>
      <c r="N29" s="3459"/>
      <c r="O29" s="3459"/>
      <c r="P29" s="3459"/>
      <c r="Q29" s="3493" t="s">
        <v>2785</v>
      </c>
      <c r="R29" s="3493"/>
      <c r="S29" s="3494"/>
      <c r="W29" s="3518"/>
      <c r="X29" s="3519"/>
      <c r="Y29" s="3519"/>
      <c r="Z29" s="3519"/>
      <c r="AA29" s="3519"/>
      <c r="AB29" s="3519"/>
      <c r="AC29" s="3519"/>
      <c r="AD29" s="3520"/>
      <c r="AE29" s="3525"/>
      <c r="AF29" s="3526"/>
      <c r="AH29" s="3570"/>
      <c r="AI29" s="3570"/>
      <c r="AJ29" s="3570"/>
      <c r="AK29" s="3570"/>
      <c r="AL29" s="3570"/>
      <c r="AM29" s="3570"/>
      <c r="AN29" s="3570"/>
      <c r="AO29" s="3570"/>
    </row>
    <row r="30" spans="1:41" ht="16.5" customHeight="1">
      <c r="A30" s="3479"/>
      <c r="B30" s="3483" t="s">
        <v>2784</v>
      </c>
      <c r="C30" s="3549" t="s">
        <v>2783</v>
      </c>
      <c r="D30" s="3549"/>
      <c r="E30" s="3549"/>
      <c r="F30" s="3549"/>
      <c r="G30" s="3549"/>
      <c r="H30" s="3549"/>
      <c r="I30" s="3549"/>
      <c r="J30" s="3549"/>
      <c r="K30" s="3549"/>
      <c r="L30" s="3549"/>
      <c r="M30" s="3549"/>
      <c r="N30" s="3549"/>
      <c r="O30" s="3549"/>
      <c r="P30" s="3549"/>
      <c r="Q30" s="3549"/>
      <c r="R30" s="3549"/>
      <c r="S30" s="3550"/>
      <c r="W30" s="1073"/>
      <c r="X30" s="1073"/>
      <c r="Y30" s="1073"/>
      <c r="Z30" s="1073"/>
      <c r="AA30" s="1073"/>
      <c r="AB30" s="1073"/>
      <c r="AC30" s="1073"/>
      <c r="AD30" s="1073"/>
      <c r="AE30" s="1073"/>
      <c r="AF30" s="1073"/>
      <c r="AH30" s="3570"/>
      <c r="AI30" s="3570"/>
      <c r="AJ30" s="3570"/>
      <c r="AK30" s="3570"/>
      <c r="AL30" s="3570"/>
      <c r="AM30" s="3570"/>
      <c r="AN30" s="3570"/>
      <c r="AO30" s="3570"/>
    </row>
    <row r="31" spans="1:41" ht="16.5" customHeight="1">
      <c r="A31" s="3479"/>
      <c r="B31" s="3483"/>
      <c r="C31" s="3549" t="s">
        <v>2782</v>
      </c>
      <c r="D31" s="3549"/>
      <c r="E31" s="3549"/>
      <c r="F31" s="3549"/>
      <c r="G31" s="3549"/>
      <c r="H31" s="3549"/>
      <c r="I31" s="3549"/>
      <c r="J31" s="3549"/>
      <c r="K31" s="3549"/>
      <c r="L31" s="3549"/>
      <c r="M31" s="3549"/>
      <c r="N31" s="3549"/>
      <c r="O31" s="3549"/>
      <c r="P31" s="3549"/>
      <c r="Q31" s="3549"/>
      <c r="R31" s="3549"/>
      <c r="S31" s="3550"/>
      <c r="W31" s="3551" t="s">
        <v>2781</v>
      </c>
      <c r="X31" s="3551"/>
      <c r="Y31" s="3551"/>
      <c r="Z31" s="3551"/>
      <c r="AA31" s="3551"/>
      <c r="AB31" s="3551"/>
      <c r="AC31" s="3551"/>
      <c r="AD31" s="3551"/>
      <c r="AE31" s="3551"/>
      <c r="AF31" s="3551"/>
    </row>
    <row r="32" spans="1:41" ht="16.5" customHeight="1" thickBot="1">
      <c r="A32" s="3557"/>
      <c r="B32" s="1085" t="s">
        <v>2780</v>
      </c>
      <c r="C32" s="3546" t="s">
        <v>1251</v>
      </c>
      <c r="D32" s="3546"/>
      <c r="E32" s="3546"/>
      <c r="F32" s="3546"/>
      <c r="G32" s="3546"/>
      <c r="H32" s="3546"/>
      <c r="I32" s="3547" t="s">
        <v>1255</v>
      </c>
      <c r="J32" s="3547"/>
      <c r="K32" s="3547"/>
      <c r="L32" s="3547"/>
      <c r="M32" s="3546" t="s">
        <v>1251</v>
      </c>
      <c r="N32" s="3546"/>
      <c r="O32" s="3546"/>
      <c r="P32" s="3546"/>
      <c r="Q32" s="3546"/>
      <c r="R32" s="1084" t="s">
        <v>1256</v>
      </c>
      <c r="S32" s="1083" t="s">
        <v>1251</v>
      </c>
      <c r="V32" s="1074"/>
      <c r="W32" s="3551"/>
      <c r="X32" s="3551"/>
      <c r="Y32" s="3551"/>
      <c r="Z32" s="3551"/>
      <c r="AA32" s="3551"/>
      <c r="AB32" s="3551"/>
      <c r="AC32" s="3551"/>
      <c r="AD32" s="3551"/>
      <c r="AE32" s="3551"/>
      <c r="AF32" s="3551"/>
      <c r="AG32" s="1074"/>
      <c r="AH32" s="1016" t="s">
        <v>2779</v>
      </c>
    </row>
    <row r="33" spans="1:42" ht="5.25" customHeight="1" thickBot="1">
      <c r="A33" s="1082"/>
      <c r="B33" s="1082"/>
      <c r="C33" s="3548"/>
      <c r="D33" s="3548"/>
      <c r="E33" s="3548"/>
      <c r="F33" s="3548"/>
      <c r="G33" s="3548"/>
      <c r="H33" s="3548"/>
      <c r="I33" s="3548"/>
      <c r="J33" s="3548"/>
      <c r="K33" s="3548"/>
      <c r="L33" s="3548"/>
      <c r="M33" s="3548"/>
      <c r="N33" s="3548"/>
      <c r="O33" s="3548"/>
      <c r="P33" s="3548"/>
      <c r="Q33" s="3548"/>
      <c r="R33" s="1081"/>
      <c r="S33" s="1081"/>
      <c r="T33" s="1074"/>
      <c r="W33" s="1080"/>
      <c r="X33" s="1080"/>
      <c r="Y33" s="1080"/>
      <c r="Z33" s="1080"/>
      <c r="AA33" s="1080"/>
      <c r="AB33" s="1080"/>
      <c r="AC33" s="1080"/>
      <c r="AD33" s="1080"/>
      <c r="AE33" s="1079"/>
      <c r="AF33" s="1079"/>
      <c r="AH33" s="3512" t="s">
        <v>2778</v>
      </c>
      <c r="AI33" s="3513"/>
      <c r="AJ33" s="3513"/>
      <c r="AK33" s="3513"/>
      <c r="AL33" s="3513"/>
      <c r="AM33" s="3513"/>
      <c r="AN33" s="3513"/>
      <c r="AO33" s="3514"/>
    </row>
    <row r="34" spans="1:42">
      <c r="A34" s="3553" t="s">
        <v>2777</v>
      </c>
      <c r="B34" s="3554"/>
      <c r="C34" s="3554"/>
      <c r="D34" s="3554"/>
      <c r="E34" s="3554"/>
      <c r="F34" s="3554"/>
      <c r="G34" s="3554"/>
      <c r="H34" s="3554"/>
      <c r="I34" s="3554"/>
      <c r="J34" s="3554"/>
      <c r="K34" s="3554"/>
      <c r="L34" s="3554"/>
      <c r="M34" s="3554"/>
      <c r="N34" s="3554"/>
      <c r="O34" s="3554"/>
      <c r="P34" s="3554"/>
      <c r="Q34" s="3554"/>
      <c r="R34" s="3554"/>
      <c r="S34" s="3555"/>
      <c r="V34" s="1053" t="s">
        <v>2776</v>
      </c>
      <c r="W34" s="3552" t="s">
        <v>2775</v>
      </c>
      <c r="X34" s="3552"/>
      <c r="Y34" s="3552"/>
      <c r="Z34" s="3552"/>
      <c r="AA34" s="3552"/>
      <c r="AB34" s="3552"/>
      <c r="AC34" s="3552"/>
      <c r="AD34" s="3552"/>
      <c r="AE34" s="3552"/>
      <c r="AF34" s="3552"/>
      <c r="AH34" s="3515"/>
      <c r="AI34" s="3516"/>
      <c r="AJ34" s="3516"/>
      <c r="AK34" s="3516"/>
      <c r="AL34" s="3516"/>
      <c r="AM34" s="3516"/>
      <c r="AN34" s="3516"/>
      <c r="AO34" s="3517"/>
    </row>
    <row r="35" spans="1:42" ht="25.5" customHeight="1">
      <c r="A35" s="3556" t="s">
        <v>2774</v>
      </c>
      <c r="B35" s="3483"/>
      <c r="C35" s="3463" t="s">
        <v>2773</v>
      </c>
      <c r="D35" s="3463"/>
      <c r="E35" s="3463"/>
      <c r="F35" s="3463"/>
      <c r="G35" s="3463"/>
      <c r="H35" s="3463"/>
      <c r="I35" s="3463"/>
      <c r="J35" s="3463"/>
      <c r="K35" s="3463"/>
      <c r="L35" s="3463"/>
      <c r="M35" s="3463" t="s">
        <v>2772</v>
      </c>
      <c r="N35" s="3463"/>
      <c r="O35" s="3463"/>
      <c r="P35" s="3463"/>
      <c r="Q35" s="3463"/>
      <c r="R35" s="3463"/>
      <c r="S35" s="3464"/>
      <c r="W35" s="3552"/>
      <c r="X35" s="3552"/>
      <c r="Y35" s="3552"/>
      <c r="Z35" s="3552"/>
      <c r="AA35" s="3552"/>
      <c r="AB35" s="3552"/>
      <c r="AC35" s="3552"/>
      <c r="AD35" s="3552"/>
      <c r="AE35" s="3552"/>
      <c r="AF35" s="3552"/>
      <c r="AH35" s="3515"/>
      <c r="AI35" s="3516"/>
      <c r="AJ35" s="3516"/>
      <c r="AK35" s="3516"/>
      <c r="AL35" s="3516"/>
      <c r="AM35" s="3516"/>
      <c r="AN35" s="3516"/>
      <c r="AO35" s="3517"/>
    </row>
    <row r="36" spans="1:42" ht="27.75" customHeight="1">
      <c r="A36" s="3556" t="s">
        <v>2771</v>
      </c>
      <c r="B36" s="3483"/>
      <c r="C36" s="3460" t="s">
        <v>2705</v>
      </c>
      <c r="D36" s="3460"/>
      <c r="E36" s="3460"/>
      <c r="F36" s="3460"/>
      <c r="G36" s="3460"/>
      <c r="H36" s="3460"/>
      <c r="I36" s="3460" t="s">
        <v>2770</v>
      </c>
      <c r="J36" s="3460"/>
      <c r="K36" s="3460"/>
      <c r="L36" s="3460"/>
      <c r="M36" s="3460"/>
      <c r="N36" s="3460"/>
      <c r="O36" s="3460"/>
      <c r="P36" s="3460"/>
      <c r="Q36" s="3460" t="s">
        <v>2769</v>
      </c>
      <c r="R36" s="3460"/>
      <c r="S36" s="3461"/>
      <c r="W36" s="3551" t="s">
        <v>2768</v>
      </c>
      <c r="X36" s="3551"/>
      <c r="Y36" s="3551"/>
      <c r="Z36" s="3551"/>
      <c r="AA36" s="3551"/>
      <c r="AB36" s="3551"/>
      <c r="AC36" s="3551"/>
      <c r="AD36" s="3551"/>
      <c r="AE36" s="3551"/>
      <c r="AF36" s="3551"/>
      <c r="AH36" s="3515"/>
      <c r="AI36" s="3516"/>
      <c r="AJ36" s="3516"/>
      <c r="AK36" s="3516"/>
      <c r="AL36" s="3516"/>
      <c r="AM36" s="3516"/>
      <c r="AN36" s="3516"/>
      <c r="AO36" s="3517"/>
    </row>
    <row r="37" spans="1:42" ht="25.5" customHeight="1">
      <c r="A37" s="3556" t="s">
        <v>2767</v>
      </c>
      <c r="B37" s="3483"/>
      <c r="C37" s="3459" t="s">
        <v>2766</v>
      </c>
      <c r="D37" s="3459"/>
      <c r="E37" s="3459"/>
      <c r="F37" s="3459"/>
      <c r="G37" s="3459"/>
      <c r="H37" s="3459"/>
      <c r="I37" s="3459" t="s">
        <v>2765</v>
      </c>
      <c r="J37" s="3459"/>
      <c r="K37" s="3459"/>
      <c r="L37" s="3459"/>
      <c r="M37" s="3459"/>
      <c r="N37" s="3459"/>
      <c r="O37" s="3459"/>
      <c r="P37" s="3459"/>
      <c r="Q37" s="3459" t="s">
        <v>2764</v>
      </c>
      <c r="R37" s="3459"/>
      <c r="S37" s="3465"/>
      <c r="W37" s="1078" t="s">
        <v>2763</v>
      </c>
      <c r="X37" s="1077"/>
      <c r="Y37" s="1077"/>
      <c r="Z37" s="1077"/>
      <c r="AA37" s="1077"/>
      <c r="AB37" s="1077"/>
      <c r="AC37" s="1077"/>
      <c r="AD37" s="1077"/>
      <c r="AE37" s="1077"/>
      <c r="AF37" s="1077"/>
      <c r="AH37" s="3518"/>
      <c r="AI37" s="3519"/>
      <c r="AJ37" s="3519"/>
      <c r="AK37" s="3519"/>
      <c r="AL37" s="3519"/>
      <c r="AM37" s="3519"/>
      <c r="AN37" s="3519"/>
      <c r="AO37" s="3520"/>
    </row>
    <row r="38" spans="1:42" ht="13.5" customHeight="1">
      <c r="A38" s="3556"/>
      <c r="B38" s="3483"/>
      <c r="C38" s="3460" t="s">
        <v>2704</v>
      </c>
      <c r="D38" s="3460"/>
      <c r="E38" s="3460"/>
      <c r="F38" s="3460"/>
      <c r="G38" s="3460"/>
      <c r="H38" s="3460"/>
      <c r="I38" s="3460" t="s">
        <v>2762</v>
      </c>
      <c r="J38" s="3460"/>
      <c r="K38" s="3460"/>
      <c r="L38" s="3460"/>
      <c r="M38" s="3460"/>
      <c r="N38" s="3460"/>
      <c r="O38" s="3460"/>
      <c r="P38" s="3460"/>
      <c r="Q38" s="3459" t="s">
        <v>2761</v>
      </c>
      <c r="R38" s="3460" t="s">
        <v>2760</v>
      </c>
      <c r="S38" s="3461"/>
      <c r="W38" s="1076"/>
      <c r="X38" s="1076"/>
      <c r="Y38" s="1076"/>
      <c r="Z38" s="1076"/>
      <c r="AA38" s="1076"/>
      <c r="AB38" s="1076"/>
      <c r="AC38" s="1076"/>
      <c r="AD38" s="1076"/>
      <c r="AE38" s="1076"/>
      <c r="AF38" s="1076"/>
      <c r="AH38" s="1075"/>
      <c r="AI38" s="1075"/>
      <c r="AJ38" s="1075"/>
      <c r="AK38" s="1075"/>
      <c r="AL38" s="1075"/>
      <c r="AM38" s="1075"/>
      <c r="AN38" s="1075"/>
      <c r="AO38" s="1075"/>
      <c r="AP38" s="1074"/>
    </row>
    <row r="39" spans="1:42" ht="13.5" customHeight="1">
      <c r="A39" s="3556"/>
      <c r="B39" s="3483"/>
      <c r="C39" s="3460"/>
      <c r="D39" s="3460"/>
      <c r="E39" s="3460"/>
      <c r="F39" s="3460"/>
      <c r="G39" s="3460"/>
      <c r="H39" s="3460"/>
      <c r="I39" s="3460"/>
      <c r="J39" s="3460"/>
      <c r="K39" s="3460"/>
      <c r="L39" s="3460"/>
      <c r="M39" s="3460"/>
      <c r="N39" s="3460"/>
      <c r="O39" s="3460"/>
      <c r="P39" s="3460"/>
      <c r="Q39" s="3459"/>
      <c r="R39" s="3460" t="s">
        <v>2759</v>
      </c>
      <c r="S39" s="3461"/>
      <c r="X39" s="1072"/>
      <c r="Y39" s="1072"/>
      <c r="Z39" s="1072"/>
      <c r="AA39" s="1072"/>
      <c r="AB39" s="1072"/>
      <c r="AC39" s="1072"/>
      <c r="AD39" s="1072"/>
      <c r="AE39" s="3558">
        <f ca="1">TODAY()</f>
        <v>45428</v>
      </c>
      <c r="AF39" s="3558"/>
      <c r="AH39" s="1016" t="s">
        <v>2758</v>
      </c>
      <c r="AI39" s="1073"/>
      <c r="AJ39" s="1073"/>
      <c r="AK39" s="1073"/>
      <c r="AL39" s="1073"/>
      <c r="AM39" s="1073"/>
      <c r="AN39" s="1073"/>
      <c r="AO39" s="1073"/>
    </row>
    <row r="40" spans="1:42" ht="33.75" customHeight="1">
      <c r="A40" s="1068"/>
      <c r="B40" s="3484" t="s">
        <v>2757</v>
      </c>
      <c r="C40" s="3485"/>
      <c r="D40" s="3485"/>
      <c r="E40" s="3485"/>
      <c r="F40" s="3485"/>
      <c r="G40" s="3485"/>
      <c r="H40" s="3485"/>
      <c r="I40" s="3485"/>
      <c r="J40" s="3485"/>
      <c r="K40" s="3485"/>
      <c r="L40" s="3485"/>
      <c r="M40" s="3485"/>
      <c r="N40" s="3485"/>
      <c r="O40" s="3485"/>
      <c r="P40" s="3485"/>
      <c r="Q40" s="3485"/>
      <c r="R40" s="3485"/>
      <c r="S40" s="1064"/>
      <c r="W40" s="1072"/>
      <c r="X40" s="1072"/>
      <c r="Y40" s="1072"/>
      <c r="Z40" s="1072"/>
      <c r="AA40" s="1072"/>
      <c r="AB40" s="1072"/>
      <c r="AC40" s="1072"/>
      <c r="AD40" s="1072"/>
      <c r="AE40" s="1072"/>
      <c r="AF40" s="1072"/>
      <c r="AH40" s="3560" t="s">
        <v>2756</v>
      </c>
      <c r="AI40" s="3561"/>
      <c r="AJ40" s="3561"/>
      <c r="AK40" s="3561"/>
      <c r="AL40" s="3561"/>
      <c r="AM40" s="3561"/>
      <c r="AN40" s="3561"/>
      <c r="AO40" s="3562"/>
    </row>
    <row r="41" spans="1:42" ht="24.75" customHeight="1">
      <c r="A41" s="1068"/>
      <c r="B41" s="3486" t="s">
        <v>2755</v>
      </c>
      <c r="C41" s="3486"/>
      <c r="D41" s="3486"/>
      <c r="E41" s="3486"/>
      <c r="F41" s="3486"/>
      <c r="G41" s="3486"/>
      <c r="H41" s="3486"/>
      <c r="I41" s="3487" t="s">
        <v>2754</v>
      </c>
      <c r="J41" s="3487"/>
      <c r="K41" s="3487"/>
      <c r="L41" s="1067"/>
      <c r="M41" s="1066"/>
      <c r="N41" s="1071" t="s">
        <v>2753</v>
      </c>
      <c r="O41" s="1066"/>
      <c r="P41" s="1066"/>
      <c r="Q41" s="1066"/>
      <c r="R41" s="1066"/>
      <c r="S41" s="1070"/>
      <c r="W41" s="1069"/>
      <c r="X41" s="1069"/>
      <c r="Y41" s="1069"/>
      <c r="Z41" s="1069"/>
      <c r="AA41" s="1069"/>
      <c r="AB41" s="1069"/>
      <c r="AC41" s="1069"/>
      <c r="AD41" s="1069"/>
      <c r="AE41" s="1069"/>
      <c r="AF41" s="1069"/>
      <c r="AH41" s="3563"/>
      <c r="AI41" s="3564"/>
      <c r="AJ41" s="3564"/>
      <c r="AK41" s="3564"/>
      <c r="AL41" s="3564"/>
      <c r="AM41" s="3564"/>
      <c r="AN41" s="3564"/>
      <c r="AO41" s="3565"/>
    </row>
    <row r="42" spans="1:42" ht="24.75" customHeight="1">
      <c r="A42" s="1068"/>
      <c r="B42" s="3486"/>
      <c r="C42" s="3486"/>
      <c r="D42" s="3486"/>
      <c r="E42" s="3486"/>
      <c r="F42" s="3486"/>
      <c r="G42" s="3486"/>
      <c r="H42" s="3486"/>
      <c r="I42" s="3487"/>
      <c r="J42" s="3487"/>
      <c r="K42" s="3487"/>
      <c r="L42" s="1067"/>
      <c r="M42" s="1066"/>
      <c r="N42" s="1066"/>
      <c r="O42" s="1066"/>
      <c r="P42" s="1066"/>
      <c r="Q42" s="1066"/>
      <c r="R42" s="1065" t="s">
        <v>2752</v>
      </c>
      <c r="S42" s="1064"/>
      <c r="W42" s="1016"/>
      <c r="X42" s="1016"/>
      <c r="Y42" s="1016"/>
      <c r="Z42" s="1016"/>
      <c r="AA42" s="1016"/>
      <c r="AC42" s="1063" t="s">
        <v>1502</v>
      </c>
      <c r="AD42" s="3559" t="s">
        <v>2751</v>
      </c>
      <c r="AE42" s="3559"/>
      <c r="AF42" s="3559"/>
      <c r="AH42" s="3563"/>
      <c r="AI42" s="3564"/>
      <c r="AJ42" s="3564"/>
      <c r="AK42" s="3564"/>
      <c r="AL42" s="3564"/>
      <c r="AM42" s="3564"/>
      <c r="AN42" s="3564"/>
      <c r="AO42" s="3565"/>
    </row>
    <row r="43" spans="1:42" ht="7.5" customHeight="1" thickBot="1">
      <c r="A43" s="1062"/>
      <c r="B43" s="1061"/>
      <c r="C43" s="1061"/>
      <c r="D43" s="1061"/>
      <c r="E43" s="1061"/>
      <c r="F43" s="1061"/>
      <c r="G43" s="1061"/>
      <c r="H43" s="1061"/>
      <c r="I43" s="1061"/>
      <c r="J43" s="1061"/>
      <c r="K43" s="1061"/>
      <c r="L43" s="1061"/>
      <c r="M43" s="1061"/>
      <c r="N43" s="1061"/>
      <c r="O43" s="1061"/>
      <c r="P43" s="1061"/>
      <c r="Q43" s="1061"/>
      <c r="R43" s="1061"/>
      <c r="S43" s="1060"/>
      <c r="W43" s="1016"/>
      <c r="X43" s="1016"/>
      <c r="Y43" s="1016"/>
      <c r="Z43" s="1016"/>
      <c r="AA43" s="1016"/>
      <c r="AB43" s="1016"/>
      <c r="AC43" s="1016"/>
      <c r="AD43" s="1026"/>
      <c r="AE43" s="1026"/>
      <c r="AF43" s="1026"/>
      <c r="AH43" s="3563"/>
      <c r="AI43" s="3564"/>
      <c r="AJ43" s="3564"/>
      <c r="AK43" s="3564"/>
      <c r="AL43" s="3564"/>
      <c r="AM43" s="3564"/>
      <c r="AN43" s="3564"/>
      <c r="AO43" s="3565"/>
    </row>
    <row r="44" spans="1:42" ht="16.5" customHeight="1">
      <c r="A44" s="1059" t="s">
        <v>2750</v>
      </c>
      <c r="B44" s="1058"/>
      <c r="C44" s="1058"/>
      <c r="D44" s="1058"/>
      <c r="E44" s="1058"/>
      <c r="F44" s="1058"/>
      <c r="G44" s="1058"/>
      <c r="H44" s="1058"/>
      <c r="I44" s="1058"/>
      <c r="J44" s="1058"/>
      <c r="K44" s="1058"/>
      <c r="L44" s="1058"/>
      <c r="M44" s="1058"/>
      <c r="N44" s="1058"/>
      <c r="O44" s="1058"/>
      <c r="P44" s="1058"/>
      <c r="Q44" s="1058"/>
      <c r="R44" s="1058"/>
      <c r="S44" s="1058"/>
      <c r="W44" s="3569" t="s">
        <v>2749</v>
      </c>
      <c r="X44" s="3569"/>
      <c r="Y44" s="3569"/>
      <c r="Z44" s="3569"/>
      <c r="AA44" s="3569"/>
      <c r="AB44" s="3569"/>
      <c r="AC44" s="3569"/>
      <c r="AD44" s="3569"/>
      <c r="AE44" s="3569"/>
      <c r="AF44" s="3569"/>
      <c r="AH44" s="3563"/>
      <c r="AI44" s="3564"/>
      <c r="AJ44" s="3564"/>
      <c r="AK44" s="3564"/>
      <c r="AL44" s="3564"/>
      <c r="AM44" s="3564"/>
      <c r="AN44" s="3564"/>
      <c r="AO44" s="3565"/>
    </row>
    <row r="45" spans="1:42">
      <c r="A45" s="1059" t="s">
        <v>2748</v>
      </c>
      <c r="AH45" s="3566"/>
      <c r="AI45" s="3567"/>
      <c r="AJ45" s="3567"/>
      <c r="AK45" s="3567"/>
      <c r="AL45" s="3567"/>
      <c r="AM45" s="3567"/>
      <c r="AN45" s="3567"/>
      <c r="AO45" s="3568"/>
    </row>
    <row r="46" spans="1:42">
      <c r="A46" s="1058" t="s">
        <v>2747</v>
      </c>
    </row>
    <row r="47" spans="1:42">
      <c r="A47" s="1054" t="s">
        <v>2746</v>
      </c>
      <c r="B47" s="1057"/>
      <c r="C47" s="1057"/>
      <c r="D47" s="1057"/>
      <c r="E47" s="1057"/>
      <c r="F47" s="1057"/>
      <c r="G47" s="1057"/>
      <c r="H47" s="1057"/>
      <c r="I47" s="1057"/>
      <c r="J47" s="1057"/>
      <c r="K47" s="1057"/>
      <c r="L47" s="1057"/>
      <c r="M47" s="1057"/>
      <c r="N47" s="1057"/>
      <c r="O47" s="1057"/>
      <c r="P47" s="1057"/>
      <c r="Q47" s="1057"/>
      <c r="R47" s="1057"/>
      <c r="S47" s="1057"/>
      <c r="AH47" s="1016" t="s">
        <v>2745</v>
      </c>
    </row>
    <row r="48" spans="1:42" ht="16.5" customHeight="1">
      <c r="A48" s="1054" t="s">
        <v>2744</v>
      </c>
      <c r="B48" s="1056"/>
      <c r="C48" s="1056"/>
      <c r="D48" s="1056"/>
      <c r="E48" s="1056"/>
      <c r="F48" s="1056"/>
      <c r="G48" s="1056"/>
      <c r="H48" s="1056"/>
      <c r="I48" s="1056"/>
      <c r="J48" s="1056"/>
      <c r="K48" s="1056"/>
      <c r="L48" s="1056"/>
      <c r="M48" s="1056"/>
      <c r="N48" s="1056"/>
      <c r="O48" s="1056"/>
      <c r="P48" s="1056"/>
      <c r="Q48" s="1056"/>
      <c r="R48" s="1056"/>
      <c r="S48" s="1056"/>
      <c r="AH48" s="3512" t="s">
        <v>2743</v>
      </c>
      <c r="AI48" s="3513"/>
      <c r="AJ48" s="3513"/>
      <c r="AK48" s="3513"/>
      <c r="AL48" s="3513"/>
      <c r="AM48" s="3513"/>
      <c r="AN48" s="3513"/>
      <c r="AO48" s="3514"/>
    </row>
    <row r="49" spans="1:41">
      <c r="A49" s="1054" t="s">
        <v>2742</v>
      </c>
      <c r="B49" s="1055"/>
      <c r="C49" s="1055"/>
      <c r="D49" s="1055"/>
      <c r="E49" s="1055"/>
      <c r="F49" s="1055"/>
      <c r="G49" s="1055"/>
      <c r="H49" s="1055"/>
      <c r="I49" s="1055"/>
      <c r="J49" s="1055"/>
      <c r="K49" s="1055"/>
      <c r="L49" s="1055"/>
      <c r="M49" s="1055"/>
      <c r="N49" s="1055"/>
      <c r="O49" s="1055"/>
      <c r="P49" s="1055"/>
      <c r="Q49" s="1055"/>
      <c r="R49" s="1055"/>
      <c r="S49" s="1055"/>
      <c r="AH49" s="3515"/>
      <c r="AI49" s="3516"/>
      <c r="AJ49" s="3516"/>
      <c r="AK49" s="3516"/>
      <c r="AL49" s="3516"/>
      <c r="AM49" s="3516"/>
      <c r="AN49" s="3516"/>
      <c r="AO49" s="3517"/>
    </row>
    <row r="50" spans="1:41">
      <c r="R50" s="3462">
        <f ca="1">TODAY()</f>
        <v>45428</v>
      </c>
      <c r="S50" s="3462"/>
      <c r="AH50" s="3515"/>
      <c r="AI50" s="3516"/>
      <c r="AJ50" s="3516"/>
      <c r="AK50" s="3516"/>
      <c r="AL50" s="3516"/>
      <c r="AM50" s="3516"/>
      <c r="AN50" s="3516"/>
      <c r="AO50" s="3517"/>
    </row>
    <row r="51" spans="1:41">
      <c r="S51" s="1056" t="s">
        <v>2741</v>
      </c>
      <c r="AH51" s="3515"/>
      <c r="AI51" s="3516"/>
      <c r="AJ51" s="3516"/>
      <c r="AK51" s="3516"/>
      <c r="AL51" s="3516"/>
      <c r="AM51" s="3516"/>
      <c r="AN51" s="3516"/>
      <c r="AO51" s="3517"/>
    </row>
    <row r="52" spans="1:41">
      <c r="S52" s="1055" t="s">
        <v>2740</v>
      </c>
      <c r="AH52" s="3515"/>
      <c r="AI52" s="3516"/>
      <c r="AJ52" s="3516"/>
      <c r="AK52" s="3516"/>
      <c r="AL52" s="3516"/>
      <c r="AM52" s="3516"/>
      <c r="AN52" s="3516"/>
      <c r="AO52" s="3517"/>
    </row>
    <row r="53" spans="1:41">
      <c r="A53" s="1054" t="s">
        <v>2739</v>
      </c>
      <c r="AH53" s="3515"/>
      <c r="AI53" s="3516"/>
      <c r="AJ53" s="3516"/>
      <c r="AK53" s="3516"/>
      <c r="AL53" s="3516"/>
      <c r="AM53" s="3516"/>
      <c r="AN53" s="3516"/>
      <c r="AO53" s="3517"/>
    </row>
    <row r="54" spans="1:41">
      <c r="A54" s="1054" t="s">
        <v>2738</v>
      </c>
      <c r="AH54" s="3515"/>
      <c r="AI54" s="3516"/>
      <c r="AJ54" s="3516"/>
      <c r="AK54" s="3516"/>
      <c r="AL54" s="3516"/>
      <c r="AM54" s="3516"/>
      <c r="AN54" s="3516"/>
      <c r="AO54" s="3517"/>
    </row>
    <row r="55" spans="1:41">
      <c r="AH55" s="3515"/>
      <c r="AI55" s="3516"/>
      <c r="AJ55" s="3516"/>
      <c r="AK55" s="3516"/>
      <c r="AL55" s="3516"/>
      <c r="AM55" s="3516"/>
      <c r="AN55" s="3516"/>
      <c r="AO55" s="3517"/>
    </row>
    <row r="56" spans="1:41">
      <c r="AH56" s="3515"/>
      <c r="AI56" s="3516"/>
      <c r="AJ56" s="3516"/>
      <c r="AK56" s="3516"/>
      <c r="AL56" s="3516"/>
      <c r="AM56" s="3516"/>
      <c r="AN56" s="3516"/>
      <c r="AO56" s="3517"/>
    </row>
    <row r="57" spans="1:41">
      <c r="AH57" s="3518"/>
      <c r="AI57" s="3519"/>
      <c r="AJ57" s="3519"/>
      <c r="AK57" s="3519"/>
      <c r="AL57" s="3519"/>
      <c r="AM57" s="3519"/>
      <c r="AN57" s="3519"/>
      <c r="AO57" s="3520"/>
    </row>
  </sheetData>
  <mergeCells count="111">
    <mergeCell ref="AH48:AO57"/>
    <mergeCell ref="W36:AF36"/>
    <mergeCell ref="AE39:AF39"/>
    <mergeCell ref="AD42:AF42"/>
    <mergeCell ref="AH33:AO37"/>
    <mergeCell ref="AH40:AO45"/>
    <mergeCell ref="W44:AF44"/>
    <mergeCell ref="Y9:AA10"/>
    <mergeCell ref="W21:AD27"/>
    <mergeCell ref="AE21:AF27"/>
    <mergeCell ref="AH5:AO18"/>
    <mergeCell ref="AH21:AO24"/>
    <mergeCell ref="AH27:AO30"/>
    <mergeCell ref="W13:AD13"/>
    <mergeCell ref="AE13:AF13"/>
    <mergeCell ref="W28:AD29"/>
    <mergeCell ref="AE28:AF29"/>
    <mergeCell ref="W31:AF32"/>
    <mergeCell ref="W34:AF35"/>
    <mergeCell ref="A34:S34"/>
    <mergeCell ref="A35:B35"/>
    <mergeCell ref="A36:B36"/>
    <mergeCell ref="A37:B39"/>
    <mergeCell ref="A29:A32"/>
    <mergeCell ref="B30:B31"/>
    <mergeCell ref="C36:H36"/>
    <mergeCell ref="I36:P36"/>
    <mergeCell ref="W2:AF2"/>
    <mergeCell ref="A28:S28"/>
    <mergeCell ref="C29:H29"/>
    <mergeCell ref="I29:P29"/>
    <mergeCell ref="Q29:S29"/>
    <mergeCell ref="R26:S26"/>
    <mergeCell ref="C27:E27"/>
    <mergeCell ref="F27:S27"/>
    <mergeCell ref="AB8:AC8"/>
    <mergeCell ref="F24:S25"/>
    <mergeCell ref="C26:E26"/>
    <mergeCell ref="W14:AD17"/>
    <mergeCell ref="AE14:AF17"/>
    <mergeCell ref="W18:AD20"/>
    <mergeCell ref="AE18:AF20"/>
    <mergeCell ref="A3:S3"/>
    <mergeCell ref="A4:S4"/>
    <mergeCell ref="M6:O6"/>
    <mergeCell ref="M7:O7"/>
    <mergeCell ref="A9:S9"/>
    <mergeCell ref="C14:S14"/>
    <mergeCell ref="AB9:AC10"/>
    <mergeCell ref="AD7:AF7"/>
    <mergeCell ref="AD8:AF8"/>
    <mergeCell ref="AD9:AF10"/>
    <mergeCell ref="W7:X7"/>
    <mergeCell ref="W8:X8"/>
    <mergeCell ref="W9:X10"/>
    <mergeCell ref="Y7:AA7"/>
    <mergeCell ref="Y8:AA8"/>
    <mergeCell ref="AB7:AC7"/>
    <mergeCell ref="C20:L20"/>
    <mergeCell ref="A10:S10"/>
    <mergeCell ref="C16:P16"/>
    <mergeCell ref="Q16:S16"/>
    <mergeCell ref="C17:S17"/>
    <mergeCell ref="C18:H18"/>
    <mergeCell ref="I18:P18"/>
    <mergeCell ref="Q18:S18"/>
    <mergeCell ref="A15:S15"/>
    <mergeCell ref="Q11:S11"/>
    <mergeCell ref="A11:A14"/>
    <mergeCell ref="B12:C13"/>
    <mergeCell ref="D11:L11"/>
    <mergeCell ref="M11:P11"/>
    <mergeCell ref="D12:S13"/>
    <mergeCell ref="C21:M22"/>
    <mergeCell ref="Q21:S21"/>
    <mergeCell ref="B23:B27"/>
    <mergeCell ref="C24:E25"/>
    <mergeCell ref="A16:A18"/>
    <mergeCell ref="A20:A27"/>
    <mergeCell ref="B21:B22"/>
    <mergeCell ref="M20:P20"/>
    <mergeCell ref="B40:R40"/>
    <mergeCell ref="A19:S19"/>
    <mergeCell ref="Q20:S20"/>
    <mergeCell ref="C23:E23"/>
    <mergeCell ref="F23:S23"/>
    <mergeCell ref="N21:P21"/>
    <mergeCell ref="N22:P22"/>
    <mergeCell ref="Q22:S22"/>
    <mergeCell ref="C32:H32"/>
    <mergeCell ref="I32:L32"/>
    <mergeCell ref="M32:Q32"/>
    <mergeCell ref="C33:E33"/>
    <mergeCell ref="F33:L33"/>
    <mergeCell ref="M33:Q33"/>
    <mergeCell ref="C30:S30"/>
    <mergeCell ref="C31:S31"/>
    <mergeCell ref="I37:P37"/>
    <mergeCell ref="Q36:S36"/>
    <mergeCell ref="R50:S50"/>
    <mergeCell ref="C35:L35"/>
    <mergeCell ref="M35:S35"/>
    <mergeCell ref="C37:H37"/>
    <mergeCell ref="Q37:S37"/>
    <mergeCell ref="C38:H39"/>
    <mergeCell ref="I38:P39"/>
    <mergeCell ref="R38:S38"/>
    <mergeCell ref="R39:S39"/>
    <mergeCell ref="Q38:Q39"/>
    <mergeCell ref="B41:H42"/>
    <mergeCell ref="I41:K42"/>
  </mergeCells>
  <phoneticPr fontId="14" type="noConversion"/>
  <dataValidations count="1">
    <dataValidation allowBlank="1" showInputMessage="1" showErrorMessage="1" prompt="송금관련 연락받을 주소 및 연락처를 기재하세요." sqref="C14:S14"/>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6356" r:id="rId4" name="Check Box 4">
              <controlPr defaultSize="0" autoFill="0" autoLine="0" autoPict="0">
                <anchor moveWithCells="1">
                  <from>
                    <xdr:col>2</xdr:col>
                    <xdr:colOff>514350</xdr:colOff>
                    <xdr:row>15</xdr:row>
                    <xdr:rowOff>76200</xdr:rowOff>
                  </from>
                  <to>
                    <xdr:col>2</xdr:col>
                    <xdr:colOff>723900</xdr:colOff>
                    <xdr:row>15</xdr:row>
                    <xdr:rowOff>247650</xdr:rowOff>
                  </to>
                </anchor>
              </controlPr>
            </control>
          </mc:Choice>
        </mc:AlternateContent>
        <mc:AlternateContent xmlns:mc="http://schemas.openxmlformats.org/markup-compatibility/2006">
          <mc:Choice Requires="x14">
            <control shapeId="996357" r:id="rId5" name="Check Box 5">
              <controlPr defaultSize="0" autoFill="0" autoLine="0" autoPict="0">
                <anchor moveWithCells="1">
                  <from>
                    <xdr:col>9</xdr:col>
                    <xdr:colOff>209550</xdr:colOff>
                    <xdr:row>15</xdr:row>
                    <xdr:rowOff>66675</xdr:rowOff>
                  </from>
                  <to>
                    <xdr:col>10</xdr:col>
                    <xdr:colOff>171450</xdr:colOff>
                    <xdr:row>15</xdr:row>
                    <xdr:rowOff>238125</xdr:rowOff>
                  </to>
                </anchor>
              </controlPr>
            </control>
          </mc:Choice>
        </mc:AlternateContent>
        <mc:AlternateContent xmlns:mc="http://schemas.openxmlformats.org/markup-compatibility/2006">
          <mc:Choice Requires="x14">
            <control shapeId="996358" r:id="rId6" name="Check Box 6">
              <controlPr defaultSize="0" autoFill="0" autoLine="0" autoPict="0">
                <anchor moveWithCells="1">
                  <from>
                    <xdr:col>5</xdr:col>
                    <xdr:colOff>142875</xdr:colOff>
                    <xdr:row>15</xdr:row>
                    <xdr:rowOff>76200</xdr:rowOff>
                  </from>
                  <to>
                    <xdr:col>6</xdr:col>
                    <xdr:colOff>114300</xdr:colOff>
                    <xdr:row>15</xdr:row>
                    <xdr:rowOff>238125</xdr:rowOff>
                  </to>
                </anchor>
              </controlPr>
            </control>
          </mc:Choice>
        </mc:AlternateContent>
        <mc:AlternateContent xmlns:mc="http://schemas.openxmlformats.org/markup-compatibility/2006">
          <mc:Choice Requires="x14">
            <control shapeId="996359" r:id="rId7" name="Check Box 7">
              <controlPr defaultSize="0" autoFill="0" autoLine="0" autoPict="0">
                <anchor moveWithCells="1">
                  <from>
                    <xdr:col>16</xdr:col>
                    <xdr:colOff>428625</xdr:colOff>
                    <xdr:row>15</xdr:row>
                    <xdr:rowOff>66675</xdr:rowOff>
                  </from>
                  <to>
                    <xdr:col>16</xdr:col>
                    <xdr:colOff>638175</xdr:colOff>
                    <xdr:row>15</xdr:row>
                    <xdr:rowOff>238125</xdr:rowOff>
                  </to>
                </anchor>
              </controlPr>
            </control>
          </mc:Choice>
        </mc:AlternateContent>
        <mc:AlternateContent xmlns:mc="http://schemas.openxmlformats.org/markup-compatibility/2006">
          <mc:Choice Requires="x14">
            <control shapeId="996360" r:id="rId8" name="Check Box 8">
              <controlPr defaultSize="0" autoFill="0" autoLine="0" autoPict="0">
                <anchor moveWithCells="1">
                  <from>
                    <xdr:col>17</xdr:col>
                    <xdr:colOff>323850</xdr:colOff>
                    <xdr:row>15</xdr:row>
                    <xdr:rowOff>66675</xdr:rowOff>
                  </from>
                  <to>
                    <xdr:col>17</xdr:col>
                    <xdr:colOff>542925</xdr:colOff>
                    <xdr:row>15</xdr:row>
                    <xdr:rowOff>238125</xdr:rowOff>
                  </to>
                </anchor>
              </controlPr>
            </control>
          </mc:Choice>
        </mc:AlternateContent>
        <mc:AlternateContent xmlns:mc="http://schemas.openxmlformats.org/markup-compatibility/2006">
          <mc:Choice Requires="x14">
            <control shapeId="996361" r:id="rId9" name="Check Box 9">
              <controlPr defaultSize="0" autoFill="0" autoLine="0" autoPict="0">
                <anchor moveWithCells="1">
                  <from>
                    <xdr:col>16</xdr:col>
                    <xdr:colOff>19050</xdr:colOff>
                    <xdr:row>17</xdr:row>
                    <xdr:rowOff>95250</xdr:rowOff>
                  </from>
                  <to>
                    <xdr:col>16</xdr:col>
                    <xdr:colOff>219075</xdr:colOff>
                    <xdr:row>17</xdr:row>
                    <xdr:rowOff>257175</xdr:rowOff>
                  </to>
                </anchor>
              </controlPr>
            </control>
          </mc:Choice>
        </mc:AlternateContent>
        <mc:AlternateContent xmlns:mc="http://schemas.openxmlformats.org/markup-compatibility/2006">
          <mc:Choice Requires="x14">
            <control shapeId="996362" r:id="rId10" name="Check Box 10">
              <controlPr defaultSize="0" autoFill="0" autoLine="0" autoPict="0">
                <anchor moveWithCells="1">
                  <from>
                    <xdr:col>14</xdr:col>
                    <xdr:colOff>209550</xdr:colOff>
                    <xdr:row>29</xdr:row>
                    <xdr:rowOff>9525</xdr:rowOff>
                  </from>
                  <to>
                    <xdr:col>15</xdr:col>
                    <xdr:colOff>171450</xdr:colOff>
                    <xdr:row>29</xdr:row>
                    <xdr:rowOff>180975</xdr:rowOff>
                  </to>
                </anchor>
              </controlPr>
            </control>
          </mc:Choice>
        </mc:AlternateContent>
        <mc:AlternateContent xmlns:mc="http://schemas.openxmlformats.org/markup-compatibility/2006">
          <mc:Choice Requires="x14">
            <control shapeId="996363" r:id="rId11" name="Check Box 11">
              <controlPr defaultSize="0" autoFill="0" autoLine="0" autoPict="0">
                <anchor moveWithCells="1">
                  <from>
                    <xdr:col>7</xdr:col>
                    <xdr:colOff>123825</xdr:colOff>
                    <xdr:row>29</xdr:row>
                    <xdr:rowOff>19050</xdr:rowOff>
                  </from>
                  <to>
                    <xdr:col>8</xdr:col>
                    <xdr:colOff>95250</xdr:colOff>
                    <xdr:row>29</xdr:row>
                    <xdr:rowOff>180975</xdr:rowOff>
                  </to>
                </anchor>
              </controlPr>
            </control>
          </mc:Choice>
        </mc:AlternateContent>
        <mc:AlternateContent xmlns:mc="http://schemas.openxmlformats.org/markup-compatibility/2006">
          <mc:Choice Requires="x14">
            <control shapeId="996364" r:id="rId12" name="Check Box 12">
              <controlPr defaultSize="0" autoFill="0" autoLine="0" autoPict="0">
                <anchor moveWithCells="1">
                  <from>
                    <xdr:col>2</xdr:col>
                    <xdr:colOff>38100</xdr:colOff>
                    <xdr:row>29</xdr:row>
                    <xdr:rowOff>19050</xdr:rowOff>
                  </from>
                  <to>
                    <xdr:col>2</xdr:col>
                    <xdr:colOff>247650</xdr:colOff>
                    <xdr:row>29</xdr:row>
                    <xdr:rowOff>180975</xdr:rowOff>
                  </to>
                </anchor>
              </controlPr>
            </control>
          </mc:Choice>
        </mc:AlternateContent>
        <mc:AlternateContent xmlns:mc="http://schemas.openxmlformats.org/markup-compatibility/2006">
          <mc:Choice Requires="x14">
            <control shapeId="996365" r:id="rId13" name="Check Box 13">
              <controlPr defaultSize="0" autoFill="0" autoLine="0" autoPict="0">
                <anchor moveWithCells="1">
                  <from>
                    <xdr:col>17</xdr:col>
                    <xdr:colOff>228600</xdr:colOff>
                    <xdr:row>17</xdr:row>
                    <xdr:rowOff>38100</xdr:rowOff>
                  </from>
                  <to>
                    <xdr:col>17</xdr:col>
                    <xdr:colOff>438150</xdr:colOff>
                    <xdr:row>17</xdr:row>
                    <xdr:rowOff>276225</xdr:rowOff>
                  </to>
                </anchor>
              </controlPr>
            </control>
          </mc:Choice>
        </mc:AlternateContent>
        <mc:AlternateContent xmlns:mc="http://schemas.openxmlformats.org/markup-compatibility/2006">
          <mc:Choice Requires="x14">
            <control shapeId="996366" r:id="rId14" name="Check Box 14">
              <controlPr defaultSize="0" autoFill="0" autoLine="0" autoPict="0">
                <anchor moveWithCells="1">
                  <from>
                    <xdr:col>2</xdr:col>
                    <xdr:colOff>38100</xdr:colOff>
                    <xdr:row>30</xdr:row>
                    <xdr:rowOff>9525</xdr:rowOff>
                  </from>
                  <to>
                    <xdr:col>2</xdr:col>
                    <xdr:colOff>247650</xdr:colOff>
                    <xdr:row>30</xdr:row>
                    <xdr:rowOff>190500</xdr:rowOff>
                  </to>
                </anchor>
              </controlPr>
            </control>
          </mc:Choice>
        </mc:AlternateContent>
        <mc:AlternateContent xmlns:mc="http://schemas.openxmlformats.org/markup-compatibility/2006">
          <mc:Choice Requires="x14">
            <control shapeId="996367" r:id="rId15" name="Check Box 15">
              <controlPr defaultSize="0" autoFill="0" autoLine="0" autoPict="0">
                <anchor moveWithCells="1">
                  <from>
                    <xdr:col>7</xdr:col>
                    <xdr:colOff>123825</xdr:colOff>
                    <xdr:row>30</xdr:row>
                    <xdr:rowOff>0</xdr:rowOff>
                  </from>
                  <to>
                    <xdr:col>8</xdr:col>
                    <xdr:colOff>95250</xdr:colOff>
                    <xdr:row>30</xdr:row>
                    <xdr:rowOff>180975</xdr:rowOff>
                  </to>
                </anchor>
              </controlPr>
            </control>
          </mc:Choice>
        </mc:AlternateContent>
        <mc:AlternateContent xmlns:mc="http://schemas.openxmlformats.org/markup-compatibility/2006">
          <mc:Choice Requires="x14">
            <control shapeId="996368" r:id="rId16" name="Check Box 16">
              <controlPr defaultSize="0" autoFill="0" autoLine="0" autoPict="0">
                <anchor moveWithCells="1">
                  <from>
                    <xdr:col>14</xdr:col>
                    <xdr:colOff>209550</xdr:colOff>
                    <xdr:row>30</xdr:row>
                    <xdr:rowOff>9525</xdr:rowOff>
                  </from>
                  <to>
                    <xdr:col>15</xdr:col>
                    <xdr:colOff>171450</xdr:colOff>
                    <xdr:row>30</xdr:row>
                    <xdr:rowOff>190500</xdr:rowOff>
                  </to>
                </anchor>
              </controlPr>
            </control>
          </mc:Choice>
        </mc:AlternateContent>
        <mc:AlternateContent xmlns:mc="http://schemas.openxmlformats.org/markup-compatibility/2006">
          <mc:Choice Requires="x14">
            <control shapeId="996369" r:id="rId17" name="Button 17">
              <controlPr defaultSize="0" print="0" autoFill="0" autoPict="0" macro="[0]!외화송금신청서">
                <anchor moveWithCells="1" sizeWithCells="1">
                  <from>
                    <xdr:col>2</xdr:col>
                    <xdr:colOff>762000</xdr:colOff>
                    <xdr:row>56</xdr:row>
                    <xdr:rowOff>123825</xdr:rowOff>
                  </from>
                  <to>
                    <xdr:col>14</xdr:col>
                    <xdr:colOff>95250</xdr:colOff>
                    <xdr:row>58</xdr:row>
                    <xdr:rowOff>66675</xdr:rowOff>
                  </to>
                </anchor>
              </controlPr>
            </control>
          </mc:Choice>
        </mc:AlternateContent>
        <mc:AlternateContent xmlns:mc="http://schemas.openxmlformats.org/markup-compatibility/2006">
          <mc:Choice Requires="x14">
            <control shapeId="996370" r:id="rId18" name="Check Box 18">
              <controlPr defaultSize="0" autoFill="0" autoLine="0" autoPict="0">
                <anchor moveWithCells="1">
                  <from>
                    <xdr:col>30</xdr:col>
                    <xdr:colOff>400050</xdr:colOff>
                    <xdr:row>13</xdr:row>
                    <xdr:rowOff>304800</xdr:rowOff>
                  </from>
                  <to>
                    <xdr:col>30</xdr:col>
                    <xdr:colOff>600075</xdr:colOff>
                    <xdr:row>15</xdr:row>
                    <xdr:rowOff>104775</xdr:rowOff>
                  </to>
                </anchor>
              </controlPr>
            </control>
          </mc:Choice>
        </mc:AlternateContent>
        <mc:AlternateContent xmlns:mc="http://schemas.openxmlformats.org/markup-compatibility/2006">
          <mc:Choice Requires="x14">
            <control shapeId="996371" r:id="rId19" name="Check Box 19">
              <controlPr defaultSize="0" autoFill="0" autoLine="0" autoPict="0">
                <anchor moveWithCells="1">
                  <from>
                    <xdr:col>30</xdr:col>
                    <xdr:colOff>400050</xdr:colOff>
                    <xdr:row>15</xdr:row>
                    <xdr:rowOff>76200</xdr:rowOff>
                  </from>
                  <to>
                    <xdr:col>30</xdr:col>
                    <xdr:colOff>600075</xdr:colOff>
                    <xdr:row>15</xdr:row>
                    <xdr:rowOff>247650</xdr:rowOff>
                  </to>
                </anchor>
              </controlPr>
            </control>
          </mc:Choice>
        </mc:AlternateContent>
        <mc:AlternateContent xmlns:mc="http://schemas.openxmlformats.org/markup-compatibility/2006">
          <mc:Choice Requires="x14">
            <control shapeId="996372" r:id="rId20" name="Check Box 20">
              <controlPr defaultSize="0" autoFill="0" autoLine="0" autoPict="0">
                <anchor moveWithCells="1">
                  <from>
                    <xdr:col>30</xdr:col>
                    <xdr:colOff>400050</xdr:colOff>
                    <xdr:row>17</xdr:row>
                    <xdr:rowOff>152400</xdr:rowOff>
                  </from>
                  <to>
                    <xdr:col>30</xdr:col>
                    <xdr:colOff>600075</xdr:colOff>
                    <xdr:row>18</xdr:row>
                    <xdr:rowOff>0</xdr:rowOff>
                  </to>
                </anchor>
              </controlPr>
            </control>
          </mc:Choice>
        </mc:AlternateContent>
        <mc:AlternateContent xmlns:mc="http://schemas.openxmlformats.org/markup-compatibility/2006">
          <mc:Choice Requires="x14">
            <control shapeId="996373" r:id="rId21" name="Check Box 21">
              <controlPr defaultSize="0" autoFill="0" autoLine="0" autoPict="0">
                <anchor moveWithCells="1">
                  <from>
                    <xdr:col>30</xdr:col>
                    <xdr:colOff>400050</xdr:colOff>
                    <xdr:row>18</xdr:row>
                    <xdr:rowOff>9525</xdr:rowOff>
                  </from>
                  <to>
                    <xdr:col>30</xdr:col>
                    <xdr:colOff>600075</xdr:colOff>
                    <xdr:row>19</xdr:row>
                    <xdr:rowOff>142875</xdr:rowOff>
                  </to>
                </anchor>
              </controlPr>
            </control>
          </mc:Choice>
        </mc:AlternateContent>
        <mc:AlternateContent xmlns:mc="http://schemas.openxmlformats.org/markup-compatibility/2006">
          <mc:Choice Requires="x14">
            <control shapeId="996374" r:id="rId22" name="Check Box 22">
              <controlPr defaultSize="0" autoFill="0" autoLine="0" autoPict="0">
                <anchor moveWithCells="1">
                  <from>
                    <xdr:col>30</xdr:col>
                    <xdr:colOff>400050</xdr:colOff>
                    <xdr:row>22</xdr:row>
                    <xdr:rowOff>76200</xdr:rowOff>
                  </from>
                  <to>
                    <xdr:col>30</xdr:col>
                    <xdr:colOff>600075</xdr:colOff>
                    <xdr:row>23</xdr:row>
                    <xdr:rowOff>38100</xdr:rowOff>
                  </to>
                </anchor>
              </controlPr>
            </control>
          </mc:Choice>
        </mc:AlternateContent>
        <mc:AlternateContent xmlns:mc="http://schemas.openxmlformats.org/markup-compatibility/2006">
          <mc:Choice Requires="x14">
            <control shapeId="996375" r:id="rId23" name="Check Box 23">
              <controlPr defaultSize="0" autoFill="0" autoLine="0" autoPict="0">
                <anchor moveWithCells="1">
                  <from>
                    <xdr:col>30</xdr:col>
                    <xdr:colOff>400050</xdr:colOff>
                    <xdr:row>23</xdr:row>
                    <xdr:rowOff>47625</xdr:rowOff>
                  </from>
                  <to>
                    <xdr:col>30</xdr:col>
                    <xdr:colOff>600075</xdr:colOff>
                    <xdr:row>24</xdr:row>
                    <xdr:rowOff>38100</xdr:rowOff>
                  </to>
                </anchor>
              </controlPr>
            </control>
          </mc:Choice>
        </mc:AlternateContent>
        <mc:AlternateContent xmlns:mc="http://schemas.openxmlformats.org/markup-compatibility/2006">
          <mc:Choice Requires="x14">
            <control shapeId="996376" r:id="rId24" name="Button 24">
              <controlPr defaultSize="0" print="0" autoFill="0" autoPict="0" macro="[0]!대리납부체크리스트">
                <anchor moveWithCells="1" sizeWithCells="1">
                  <from>
                    <xdr:col>24</xdr:col>
                    <xdr:colOff>457200</xdr:colOff>
                    <xdr:row>49</xdr:row>
                    <xdr:rowOff>47625</xdr:rowOff>
                  </from>
                  <to>
                    <xdr:col>29</xdr:col>
                    <xdr:colOff>447675</xdr:colOff>
                    <xdr:row>51</xdr:row>
                    <xdr:rowOff>9525</xdr:rowOff>
                  </to>
                </anchor>
              </controlPr>
            </control>
          </mc:Choice>
        </mc:AlternateContent>
        <mc:AlternateContent xmlns:mc="http://schemas.openxmlformats.org/markup-compatibility/2006">
          <mc:Choice Requires="x14">
            <control shapeId="996377" r:id="rId25" name="Check Box 25">
              <controlPr defaultSize="0" autoFill="0" autoLine="0" autoPict="0">
                <anchor moveWithCells="1">
                  <from>
                    <xdr:col>2</xdr:col>
                    <xdr:colOff>180975</xdr:colOff>
                    <xdr:row>35</xdr:row>
                    <xdr:rowOff>76200</xdr:rowOff>
                  </from>
                  <to>
                    <xdr:col>2</xdr:col>
                    <xdr:colOff>390525</xdr:colOff>
                    <xdr:row>35</xdr:row>
                    <xdr:rowOff>238125</xdr:rowOff>
                  </to>
                </anchor>
              </controlPr>
            </control>
          </mc:Choice>
        </mc:AlternateContent>
        <mc:AlternateContent xmlns:mc="http://schemas.openxmlformats.org/markup-compatibility/2006">
          <mc:Choice Requires="x14">
            <control shapeId="996378" r:id="rId26" name="Check Box 26">
              <controlPr defaultSize="0" autoFill="0" autoLine="0" autoPict="0">
                <anchor moveWithCells="1">
                  <from>
                    <xdr:col>10</xdr:col>
                    <xdr:colOff>66675</xdr:colOff>
                    <xdr:row>35</xdr:row>
                    <xdr:rowOff>85725</xdr:rowOff>
                  </from>
                  <to>
                    <xdr:col>11</xdr:col>
                    <xdr:colOff>28575</xdr:colOff>
                    <xdr:row>35</xdr:row>
                    <xdr:rowOff>247650</xdr:rowOff>
                  </to>
                </anchor>
              </controlPr>
            </control>
          </mc:Choice>
        </mc:AlternateContent>
        <mc:AlternateContent xmlns:mc="http://schemas.openxmlformats.org/markup-compatibility/2006">
          <mc:Choice Requires="x14">
            <control shapeId="996379" r:id="rId27" name="Check Box 27">
              <controlPr defaultSize="0" autoFill="0" autoLine="0" autoPict="0">
                <anchor moveWithCells="1">
                  <from>
                    <xdr:col>16</xdr:col>
                    <xdr:colOff>428625</xdr:colOff>
                    <xdr:row>35</xdr:row>
                    <xdr:rowOff>85725</xdr:rowOff>
                  </from>
                  <to>
                    <xdr:col>16</xdr:col>
                    <xdr:colOff>638175</xdr:colOff>
                    <xdr:row>35</xdr:row>
                    <xdr:rowOff>247650</xdr:rowOff>
                  </to>
                </anchor>
              </controlPr>
            </control>
          </mc:Choice>
        </mc:AlternateContent>
        <mc:AlternateContent xmlns:mc="http://schemas.openxmlformats.org/markup-compatibility/2006">
          <mc:Choice Requires="x14">
            <control shapeId="996380" r:id="rId28" name="Check Box 28">
              <controlPr defaultSize="0" autoFill="0" autoLine="0" autoPict="0">
                <anchor moveWithCells="1">
                  <from>
                    <xdr:col>17</xdr:col>
                    <xdr:colOff>38100</xdr:colOff>
                    <xdr:row>37</xdr:row>
                    <xdr:rowOff>0</xdr:rowOff>
                  </from>
                  <to>
                    <xdr:col>17</xdr:col>
                    <xdr:colOff>247650</xdr:colOff>
                    <xdr:row>37</xdr:row>
                    <xdr:rowOff>161925</xdr:rowOff>
                  </to>
                </anchor>
              </controlPr>
            </control>
          </mc:Choice>
        </mc:AlternateContent>
        <mc:AlternateContent xmlns:mc="http://schemas.openxmlformats.org/markup-compatibility/2006">
          <mc:Choice Requires="x14">
            <control shapeId="996381" r:id="rId29" name="Check Box 29">
              <controlPr defaultSize="0" autoFill="0" autoLine="0" autoPict="0">
                <anchor moveWithCells="1">
                  <from>
                    <xdr:col>17</xdr:col>
                    <xdr:colOff>38100</xdr:colOff>
                    <xdr:row>38</xdr:row>
                    <xdr:rowOff>0</xdr:rowOff>
                  </from>
                  <to>
                    <xdr:col>17</xdr:col>
                    <xdr:colOff>247650</xdr:colOff>
                    <xdr:row>38</xdr:row>
                    <xdr:rowOff>161925</xdr:rowOff>
                  </to>
                </anchor>
              </controlPr>
            </control>
          </mc:Choice>
        </mc:AlternateContent>
        <mc:AlternateContent xmlns:mc="http://schemas.openxmlformats.org/markup-compatibility/2006">
          <mc:Choice Requires="x14">
            <control shapeId="996382" r:id="rId30" name="Check Box 30">
              <controlPr defaultSize="0" autoFill="0" autoLine="0" autoPict="0">
                <anchor moveWithCells="1">
                  <from>
                    <xdr:col>9</xdr:col>
                    <xdr:colOff>28575</xdr:colOff>
                    <xdr:row>41</xdr:row>
                    <xdr:rowOff>38100</xdr:rowOff>
                  </from>
                  <to>
                    <xdr:col>9</xdr:col>
                    <xdr:colOff>228600</xdr:colOff>
                    <xdr:row>41</xdr:row>
                    <xdr:rowOff>200025</xdr:rowOff>
                  </to>
                </anchor>
              </controlPr>
            </control>
          </mc:Choice>
        </mc:AlternateContent>
        <mc:AlternateContent xmlns:mc="http://schemas.openxmlformats.org/markup-compatibility/2006">
          <mc:Choice Requires="x14">
            <control shapeId="996383" r:id="rId31" name="Check Box 31">
              <controlPr defaultSize="0" autoFill="0" autoLine="0" autoPict="0">
                <anchor moveWithCells="1">
                  <from>
                    <xdr:col>2</xdr:col>
                    <xdr:colOff>304800</xdr:colOff>
                    <xdr:row>34</xdr:row>
                    <xdr:rowOff>38100</xdr:rowOff>
                  </from>
                  <to>
                    <xdr:col>2</xdr:col>
                    <xdr:colOff>514350</xdr:colOff>
                    <xdr:row>34</xdr:row>
                    <xdr:rowOff>200025</xdr:rowOff>
                  </to>
                </anchor>
              </controlPr>
            </control>
          </mc:Choice>
        </mc:AlternateContent>
        <mc:AlternateContent xmlns:mc="http://schemas.openxmlformats.org/markup-compatibility/2006">
          <mc:Choice Requires="x14">
            <control shapeId="996384" r:id="rId32" name="Check Box 32">
              <controlPr defaultSize="0" autoFill="0" autoLine="0" autoPict="0">
                <anchor moveWithCells="1">
                  <from>
                    <xdr:col>13</xdr:col>
                    <xdr:colOff>171450</xdr:colOff>
                    <xdr:row>34</xdr:row>
                    <xdr:rowOff>47625</xdr:rowOff>
                  </from>
                  <to>
                    <xdr:col>14</xdr:col>
                    <xdr:colOff>142875</xdr:colOff>
                    <xdr:row>34</xdr:row>
                    <xdr:rowOff>209550</xdr:rowOff>
                  </to>
                </anchor>
              </controlPr>
            </control>
          </mc:Choice>
        </mc:AlternateContent>
        <mc:AlternateContent xmlns:mc="http://schemas.openxmlformats.org/markup-compatibility/2006">
          <mc:Choice Requires="x14">
            <control shapeId="996385" r:id="rId33" name="Check Box 33">
              <controlPr defaultSize="0" autoFill="0" autoLine="0" autoPict="0">
                <anchor moveWithCells="1">
                  <from>
                    <xdr:col>2</xdr:col>
                    <xdr:colOff>533400</xdr:colOff>
                    <xdr:row>37</xdr:row>
                    <xdr:rowOff>85725</xdr:rowOff>
                  </from>
                  <to>
                    <xdr:col>2</xdr:col>
                    <xdr:colOff>742950</xdr:colOff>
                    <xdr:row>38</xdr:row>
                    <xdr:rowOff>76200</xdr:rowOff>
                  </to>
                </anchor>
              </controlPr>
            </control>
          </mc:Choice>
        </mc:AlternateContent>
        <mc:AlternateContent xmlns:mc="http://schemas.openxmlformats.org/markup-compatibility/2006">
          <mc:Choice Requires="x14">
            <control shapeId="996386" r:id="rId34" name="Check Box 34">
              <controlPr defaultSize="0" autoFill="0" autoLine="0" autoPict="0">
                <anchor moveWithCells="1">
                  <from>
                    <xdr:col>9</xdr:col>
                    <xdr:colOff>142875</xdr:colOff>
                    <xdr:row>37</xdr:row>
                    <xdr:rowOff>76200</xdr:rowOff>
                  </from>
                  <to>
                    <xdr:col>10</xdr:col>
                    <xdr:colOff>114300</xdr:colOff>
                    <xdr:row>38</xdr:row>
                    <xdr:rowOff>66675</xdr:rowOff>
                  </to>
                </anchor>
              </controlPr>
            </control>
          </mc:Choice>
        </mc:AlternateContent>
        <mc:AlternateContent xmlns:mc="http://schemas.openxmlformats.org/markup-compatibility/2006">
          <mc:Choice Requires="x14">
            <control shapeId="996387" r:id="rId35" name="Check Box 35">
              <controlPr defaultSize="0" autoFill="0" autoLine="0" autoPict="0">
                <anchor moveWithCells="1">
                  <from>
                    <xdr:col>30</xdr:col>
                    <xdr:colOff>400050</xdr:colOff>
                    <xdr:row>28</xdr:row>
                    <xdr:rowOff>28575</xdr:rowOff>
                  </from>
                  <to>
                    <xdr:col>30</xdr:col>
                    <xdr:colOff>600075</xdr:colOff>
                    <xdr:row>28</xdr:row>
                    <xdr:rowOff>200025</xdr:rowOff>
                  </to>
                </anchor>
              </controlPr>
            </control>
          </mc:Choice>
        </mc:AlternateContent>
        <mc:AlternateContent xmlns:mc="http://schemas.openxmlformats.org/markup-compatibility/2006">
          <mc:Choice Requires="x14">
            <control shapeId="996388" r:id="rId36" name="Check Box 36">
              <controlPr defaultSize="0" autoFill="0" autoLine="0" autoPict="0">
                <anchor moveWithCells="1">
                  <from>
                    <xdr:col>30</xdr:col>
                    <xdr:colOff>400050</xdr:colOff>
                    <xdr:row>27</xdr:row>
                    <xdr:rowOff>95250</xdr:rowOff>
                  </from>
                  <to>
                    <xdr:col>30</xdr:col>
                    <xdr:colOff>600075</xdr:colOff>
                    <xdr:row>28</xdr:row>
                    <xdr:rowOff>57150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7" tint="0.59999389629810485"/>
    <pageSetUpPr fitToPage="1"/>
  </sheetPr>
  <dimension ref="A1:L38"/>
  <sheetViews>
    <sheetView showGridLines="0" zoomScaleNormal="100" workbookViewId="0">
      <selection activeCell="B4" sqref="B4:C4"/>
    </sheetView>
  </sheetViews>
  <sheetFormatPr defaultColWidth="8" defaultRowHeight="16.5"/>
  <cols>
    <col min="1" max="1" width="1.109375" style="508" customWidth="1"/>
    <col min="2" max="2" width="4.33203125" style="486" customWidth="1"/>
    <col min="3" max="5" width="8" style="486"/>
    <col min="6" max="6" width="11.33203125" style="486" customWidth="1"/>
    <col min="7" max="8" width="10.77734375" style="486" customWidth="1"/>
    <col min="9" max="16384" width="8" style="486"/>
  </cols>
  <sheetData>
    <row r="1" spans="1:12" ht="30" customHeight="1">
      <c r="A1" s="486"/>
    </row>
    <row r="2" spans="1:12" ht="33.75">
      <c r="A2" s="486"/>
      <c r="B2" s="3198" t="s">
        <v>1920</v>
      </c>
      <c r="C2" s="3198"/>
      <c r="D2" s="3198"/>
      <c r="E2" s="3198"/>
      <c r="F2" s="3198"/>
      <c r="G2" s="3198"/>
      <c r="H2" s="3198"/>
      <c r="I2" s="3198"/>
      <c r="J2" s="3198"/>
      <c r="K2" s="3198"/>
    </row>
    <row r="3" spans="1:12">
      <c r="B3" s="618"/>
      <c r="C3" s="618"/>
      <c r="D3" s="618"/>
      <c r="E3" s="618"/>
      <c r="F3" s="618"/>
      <c r="G3" s="618"/>
      <c r="H3" s="618"/>
      <c r="I3" s="618"/>
      <c r="J3" s="618"/>
      <c r="K3" s="618"/>
    </row>
    <row r="4" spans="1:12" ht="26.25" customHeight="1">
      <c r="B4" s="3201" t="s">
        <v>1792</v>
      </c>
      <c r="C4" s="3202"/>
      <c r="D4" s="3346"/>
      <c r="E4" s="3347"/>
      <c r="F4" s="3348"/>
      <c r="G4" s="3195" t="s">
        <v>1921</v>
      </c>
      <c r="H4" s="3196"/>
      <c r="I4" s="3192"/>
      <c r="J4" s="3193"/>
      <c r="K4" s="3194"/>
    </row>
    <row r="5" spans="1:12" ht="26.25" customHeight="1">
      <c r="B5" s="3201" t="s">
        <v>1616</v>
      </c>
      <c r="C5" s="3201"/>
      <c r="D5" s="3577"/>
      <c r="E5" s="3193"/>
      <c r="F5" s="3578"/>
      <c r="G5" s="3579" t="s">
        <v>1584</v>
      </c>
      <c r="H5" s="3580"/>
      <c r="I5" s="3577"/>
      <c r="J5" s="3193"/>
      <c r="K5" s="3578"/>
    </row>
    <row r="6" spans="1:12" ht="26.45" customHeight="1">
      <c r="A6" s="515"/>
      <c r="B6" s="609"/>
      <c r="C6" s="609"/>
      <c r="D6" s="609"/>
      <c r="E6" s="609"/>
      <c r="F6" s="609"/>
      <c r="G6" s="609"/>
      <c r="H6" s="609"/>
      <c r="I6" s="609"/>
      <c r="J6" s="609"/>
      <c r="K6" s="609"/>
    </row>
    <row r="7" spans="1:12" ht="26.25" customHeight="1">
      <c r="A7" s="515"/>
      <c r="B7" s="700" t="s">
        <v>1477</v>
      </c>
      <c r="C7" s="3201" t="s">
        <v>1922</v>
      </c>
      <c r="D7" s="3201"/>
      <c r="E7" s="3201" t="s">
        <v>1923</v>
      </c>
      <c r="F7" s="3201"/>
      <c r="G7" s="700" t="s">
        <v>1924</v>
      </c>
      <c r="H7" s="700" t="s">
        <v>1925</v>
      </c>
      <c r="I7" s="3201" t="s">
        <v>1926</v>
      </c>
      <c r="J7" s="3201"/>
      <c r="K7" s="3201"/>
    </row>
    <row r="8" spans="1:12" ht="36" customHeight="1">
      <c r="A8" s="515"/>
      <c r="B8" s="701">
        <v>1</v>
      </c>
      <c r="C8" s="3575" t="s">
        <v>1927</v>
      </c>
      <c r="D8" s="3575"/>
      <c r="E8" s="3575" t="s">
        <v>1928</v>
      </c>
      <c r="F8" s="3575"/>
      <c r="G8" s="702">
        <v>200301</v>
      </c>
      <c r="H8" s="703">
        <v>100000</v>
      </c>
      <c r="I8" s="3576" t="s">
        <v>2208</v>
      </c>
      <c r="J8" s="3576"/>
      <c r="K8" s="3576"/>
    </row>
    <row r="9" spans="1:12" ht="75" customHeight="1">
      <c r="A9" s="521"/>
      <c r="B9" s="701">
        <v>2</v>
      </c>
      <c r="C9" s="3573"/>
      <c r="D9" s="3573"/>
      <c r="E9" s="3573"/>
      <c r="F9" s="3573"/>
      <c r="G9" s="704"/>
      <c r="H9" s="705"/>
      <c r="I9" s="3574"/>
      <c r="J9" s="3574"/>
      <c r="K9" s="3574"/>
    </row>
    <row r="10" spans="1:12" ht="75" customHeight="1">
      <c r="A10" s="522"/>
      <c r="B10" s="701">
        <v>3</v>
      </c>
      <c r="C10" s="3573"/>
      <c r="D10" s="3573"/>
      <c r="E10" s="3573"/>
      <c r="F10" s="3573"/>
      <c r="G10" s="704"/>
      <c r="H10" s="705"/>
      <c r="I10" s="3574"/>
      <c r="J10" s="3574"/>
      <c r="K10" s="3574"/>
    </row>
    <row r="11" spans="1:12" ht="75" customHeight="1">
      <c r="A11" s="522"/>
      <c r="B11" s="3185"/>
      <c r="C11" s="3185"/>
      <c r="D11" s="3185"/>
      <c r="E11" s="3185"/>
    </row>
    <row r="12" spans="1:12" ht="17.45" customHeight="1">
      <c r="A12" s="522"/>
      <c r="B12" s="3571" t="s">
        <v>1929</v>
      </c>
      <c r="C12" s="3571"/>
      <c r="D12" s="3571"/>
      <c r="E12" s="3571"/>
      <c r="F12" s="3571"/>
      <c r="G12" s="3571"/>
      <c r="H12" s="3571"/>
      <c r="I12" s="3571"/>
      <c r="J12" s="3571"/>
      <c r="K12" s="3571"/>
    </row>
    <row r="13" spans="1:12">
      <c r="A13" s="521"/>
      <c r="B13" s="561"/>
      <c r="C13" s="561"/>
      <c r="D13" s="561"/>
      <c r="E13" s="561"/>
      <c r="F13" s="561"/>
      <c r="G13" s="561"/>
      <c r="H13" s="561"/>
      <c r="I13" s="561"/>
      <c r="J13" s="561"/>
      <c r="K13" s="561"/>
    </row>
    <row r="14" spans="1:12">
      <c r="A14" s="521"/>
      <c r="B14" s="3327">
        <f ca="1">TODAY()</f>
        <v>45428</v>
      </c>
      <c r="C14" s="3327"/>
      <c r="D14" s="3327"/>
      <c r="E14" s="3327"/>
      <c r="F14" s="3327"/>
      <c r="G14" s="3327"/>
      <c r="H14" s="3327"/>
      <c r="I14" s="3327"/>
      <c r="J14" s="3327"/>
      <c r="K14" s="3327"/>
    </row>
    <row r="15" spans="1:12" s="561" customFormat="1">
      <c r="A15" s="521"/>
      <c r="B15" s="663"/>
      <c r="C15" s="663"/>
      <c r="D15" s="663"/>
      <c r="E15" s="663"/>
      <c r="F15" s="663"/>
      <c r="G15" s="663"/>
      <c r="H15" s="663"/>
      <c r="I15" s="663"/>
      <c r="J15" s="663"/>
      <c r="K15" s="663"/>
      <c r="L15" s="664"/>
    </row>
    <row r="16" spans="1:12">
      <c r="A16" s="521"/>
      <c r="H16" s="633" t="s">
        <v>1502</v>
      </c>
      <c r="I16" s="3572"/>
      <c r="J16" s="3572"/>
      <c r="K16" s="665" t="s">
        <v>1930</v>
      </c>
      <c r="L16" s="663"/>
    </row>
    <row r="17" spans="1:12" ht="16.5" customHeight="1">
      <c r="A17" s="521"/>
      <c r="I17" s="633"/>
      <c r="J17" s="633"/>
      <c r="K17" s="633"/>
    </row>
    <row r="18" spans="1:12">
      <c r="A18" s="525"/>
      <c r="B18" s="3184" t="s">
        <v>1501</v>
      </c>
      <c r="C18" s="3184"/>
      <c r="D18" s="3184"/>
      <c r="E18" s="3184"/>
      <c r="F18" s="3184"/>
      <c r="G18" s="3184"/>
      <c r="H18" s="3184"/>
      <c r="I18" s="3184"/>
      <c r="J18" s="3184"/>
      <c r="K18" s="3184"/>
      <c r="L18" s="665"/>
    </row>
    <row r="19" spans="1:12" ht="16.5" customHeight="1">
      <c r="A19" s="522"/>
      <c r="L19" s="666"/>
    </row>
    <row r="20" spans="1:12">
      <c r="A20" s="525"/>
      <c r="B20" s="744"/>
      <c r="C20" s="744"/>
      <c r="D20" s="744"/>
      <c r="E20" s="744"/>
      <c r="F20" s="744"/>
      <c r="G20" s="744"/>
      <c r="H20" s="744"/>
      <c r="I20" s="744"/>
      <c r="J20" s="744"/>
      <c r="K20" s="744"/>
    </row>
    <row r="21" spans="1:12">
      <c r="A21" s="525"/>
      <c r="B21" s="744"/>
      <c r="C21" s="744"/>
      <c r="D21" s="744"/>
      <c r="E21" s="744"/>
      <c r="F21" s="744"/>
      <c r="G21" s="744"/>
      <c r="H21" s="744"/>
      <c r="I21" s="744"/>
      <c r="J21" s="744"/>
      <c r="K21" s="744"/>
    </row>
    <row r="22" spans="1:12">
      <c r="A22" s="525"/>
      <c r="B22" s="744"/>
      <c r="C22" s="744"/>
      <c r="D22" s="744"/>
      <c r="E22" s="744"/>
      <c r="F22" s="744"/>
      <c r="G22" s="744"/>
      <c r="H22" s="744"/>
      <c r="I22" s="744"/>
      <c r="J22" s="744"/>
      <c r="K22" s="744"/>
    </row>
    <row r="23" spans="1:12">
      <c r="A23" s="522"/>
    </row>
    <row r="24" spans="1:12">
      <c r="A24" s="525"/>
    </row>
    <row r="25" spans="1:12">
      <c r="A25" s="525"/>
    </row>
    <row r="26" spans="1:12">
      <c r="A26" s="525"/>
    </row>
    <row r="27" spans="1:12">
      <c r="A27" s="525"/>
    </row>
    <row r="28" spans="1:12">
      <c r="A28" s="525"/>
    </row>
    <row r="29" spans="1:12">
      <c r="A29" s="525"/>
    </row>
    <row r="30" spans="1:12">
      <c r="A30" s="525"/>
    </row>
    <row r="31" spans="1:12">
      <c r="A31" s="525"/>
    </row>
    <row r="32" spans="1:12">
      <c r="A32" s="533"/>
    </row>
    <row r="34" spans="1:1">
      <c r="A34" s="533"/>
    </row>
    <row r="35" spans="1:1">
      <c r="A35" s="535"/>
    </row>
    <row r="36" spans="1:1">
      <c r="A36" s="535"/>
    </row>
    <row r="37" spans="1:1">
      <c r="A37" s="535"/>
    </row>
    <row r="38" spans="1:1">
      <c r="A38" s="533"/>
    </row>
  </sheetData>
  <mergeCells count="26">
    <mergeCell ref="B5:C5"/>
    <mergeCell ref="D5:F5"/>
    <mergeCell ref="G5:H5"/>
    <mergeCell ref="I5:K5"/>
    <mergeCell ref="B2:K2"/>
    <mergeCell ref="B4:C4"/>
    <mergeCell ref="D4:F4"/>
    <mergeCell ref="G4:H4"/>
    <mergeCell ref="I4:K4"/>
    <mergeCell ref="C7:D7"/>
    <mergeCell ref="E7:F7"/>
    <mergeCell ref="I7:K7"/>
    <mergeCell ref="C8:D8"/>
    <mergeCell ref="E8:F8"/>
    <mergeCell ref="I8:K8"/>
    <mergeCell ref="C9:D9"/>
    <mergeCell ref="E9:F9"/>
    <mergeCell ref="I9:K9"/>
    <mergeCell ref="C10:D10"/>
    <mergeCell ref="E10:F10"/>
    <mergeCell ref="I10:K10"/>
    <mergeCell ref="B11:E11"/>
    <mergeCell ref="B12:K12"/>
    <mergeCell ref="B14:K14"/>
    <mergeCell ref="I16:J16"/>
    <mergeCell ref="B18:K18"/>
  </mergeCells>
  <phoneticPr fontId="14" type="noConversion"/>
  <dataValidations count="2">
    <dataValidation type="list" allowBlank="1" showInputMessage="1" showErrorMessage="1" sqref="E8:F10">
      <formula1>"연구비(법인)카드 미사용, 현금사용 및 개인거래(선지급), 중앙구매 미진행,기타"</formula1>
    </dataValidation>
    <dataValidation type="date" allowBlank="1" showInputMessage="1" showErrorMessage="1" prompt="yymmdd_x000a_(년-월-일)" sqref="G8:G10">
      <formula1>36526</formula1>
      <formula2>401768</formula2>
    </dataValidation>
  </dataValidations>
  <pageMargins left="0.25" right="0.25" top="0.75" bottom="0.7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43" r:id="rId4" name="Button 3">
              <controlPr defaultSize="0" print="0" autoFill="0" autoPict="0" macro="[6]!확인서">
                <anchor moveWithCells="1" sizeWithCells="1">
                  <from>
                    <xdr:col>4</xdr:col>
                    <xdr:colOff>485775</xdr:colOff>
                    <xdr:row>20</xdr:row>
                    <xdr:rowOff>19050</xdr:rowOff>
                  </from>
                  <to>
                    <xdr:col>7</xdr:col>
                    <xdr:colOff>428625</xdr:colOff>
                    <xdr:row>21</xdr:row>
                    <xdr:rowOff>171450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1:G32"/>
  <sheetViews>
    <sheetView showGridLines="0" topLeftCell="A5" zoomScaleNormal="100" workbookViewId="0">
      <selection activeCell="B27" sqref="B27:G32"/>
    </sheetView>
  </sheetViews>
  <sheetFormatPr defaultRowHeight="16.5"/>
  <cols>
    <col min="1" max="1" width="1.6640625" style="414" customWidth="1"/>
    <col min="2" max="2" width="2.88671875" style="414" customWidth="1"/>
    <col min="3" max="3" width="19" style="414" bestFit="1" customWidth="1"/>
    <col min="4" max="4" width="36.6640625" style="414" customWidth="1"/>
    <col min="5" max="5" width="19.88671875" style="414" customWidth="1"/>
    <col min="6" max="6" width="8.88671875" style="414"/>
    <col min="7" max="7" width="13.5546875" style="414" customWidth="1"/>
    <col min="8" max="11" width="8.88671875" style="414"/>
    <col min="12" max="12" width="9.33203125" style="414" bestFit="1" customWidth="1"/>
    <col min="13" max="16384" width="8.88671875" style="414"/>
  </cols>
  <sheetData>
    <row r="1" spans="2:7" ht="29.25" customHeight="1">
      <c r="C1" s="415"/>
    </row>
    <row r="2" spans="2:7" ht="16.5" customHeight="1">
      <c r="B2" s="3581" t="s">
        <v>2093</v>
      </c>
      <c r="C2" s="3581"/>
      <c r="D2" s="3581"/>
      <c r="E2" s="3581"/>
      <c r="F2" s="3581"/>
      <c r="G2" s="3581"/>
    </row>
    <row r="3" spans="2:7" ht="25.5" customHeight="1">
      <c r="B3" s="3581"/>
      <c r="C3" s="3581"/>
      <c r="D3" s="3581"/>
      <c r="E3" s="3581"/>
      <c r="F3" s="3581"/>
      <c r="G3" s="3581"/>
    </row>
    <row r="4" spans="2:7" ht="11.25" customHeight="1">
      <c r="G4" s="416"/>
    </row>
    <row r="5" spans="2:7">
      <c r="B5" s="3582" t="s">
        <v>2094</v>
      </c>
      <c r="C5" s="3582"/>
      <c r="D5" s="3582"/>
      <c r="E5" s="3582"/>
      <c r="F5" s="3582"/>
      <c r="G5" s="3582"/>
    </row>
    <row r="6" spans="2:7">
      <c r="B6" s="3445" t="s">
        <v>2095</v>
      </c>
      <c r="C6" s="3445"/>
      <c r="D6" s="3445"/>
      <c r="E6" s="3445"/>
      <c r="F6" s="3445"/>
      <c r="G6" s="3445"/>
    </row>
    <row r="7" spans="2:7" ht="17.25" thickBot="1">
      <c r="B7" s="715"/>
      <c r="C7" s="715"/>
      <c r="D7" s="715"/>
      <c r="E7" s="715"/>
      <c r="F7" s="715"/>
      <c r="G7" s="715"/>
    </row>
    <row r="8" spans="2:7">
      <c r="B8" s="417"/>
      <c r="C8" s="418"/>
      <c r="D8" s="418"/>
      <c r="E8" s="418"/>
      <c r="F8" s="418"/>
      <c r="G8" s="419"/>
    </row>
    <row r="9" spans="2:7">
      <c r="B9" s="420"/>
      <c r="C9" s="421"/>
      <c r="D9" s="421" t="s">
        <v>2085</v>
      </c>
      <c r="E9" s="422" t="s">
        <v>2005</v>
      </c>
      <c r="F9" s="421"/>
      <c r="G9" s="423"/>
    </row>
    <row r="10" spans="2:7">
      <c r="B10" s="420"/>
      <c r="C10" s="421"/>
      <c r="D10" s="421"/>
      <c r="E10" s="424"/>
      <c r="F10" s="421"/>
      <c r="G10" s="423"/>
    </row>
    <row r="11" spans="2:7">
      <c r="B11" s="425"/>
      <c r="C11" s="426" t="s">
        <v>2086</v>
      </c>
      <c r="D11" s="421" t="s">
        <v>2087</v>
      </c>
      <c r="E11" s="427">
        <v>100000000</v>
      </c>
      <c r="F11" s="421" t="s">
        <v>2088</v>
      </c>
      <c r="G11" s="423"/>
    </row>
    <row r="12" spans="2:7">
      <c r="B12" s="716"/>
      <c r="C12" s="717"/>
      <c r="D12" s="421"/>
      <c r="E12" s="430"/>
      <c r="F12" s="421"/>
      <c r="G12" s="423"/>
    </row>
    <row r="13" spans="2:7">
      <c r="B13" s="425"/>
      <c r="C13" s="426" t="s">
        <v>2096</v>
      </c>
      <c r="D13" s="421" t="s">
        <v>2097</v>
      </c>
      <c r="E13" s="431">
        <v>0</v>
      </c>
      <c r="F13" s="421" t="s">
        <v>2098</v>
      </c>
      <c r="G13" s="423"/>
    </row>
    <row r="14" spans="2:7">
      <c r="B14" s="716"/>
      <c r="C14" s="717"/>
      <c r="D14" s="421"/>
      <c r="E14" s="432"/>
      <c r="F14" s="421"/>
      <c r="G14" s="423"/>
    </row>
    <row r="15" spans="2:7">
      <c r="B15" s="425"/>
      <c r="C15" s="426" t="s">
        <v>2089</v>
      </c>
      <c r="D15" s="421" t="s">
        <v>2099</v>
      </c>
      <c r="E15" s="433">
        <v>2</v>
      </c>
      <c r="F15" s="421" t="s">
        <v>2092</v>
      </c>
      <c r="G15" s="423"/>
    </row>
    <row r="16" spans="2:7" ht="3.75" customHeight="1">
      <c r="B16" s="425"/>
      <c r="C16" s="426"/>
      <c r="D16" s="421"/>
      <c r="E16" s="434"/>
      <c r="F16" s="421"/>
      <c r="G16" s="423"/>
    </row>
    <row r="17" spans="2:7">
      <c r="B17" s="716"/>
      <c r="C17" s="717"/>
      <c r="D17" s="421"/>
      <c r="E17" s="435">
        <v>24.69</v>
      </c>
      <c r="F17" s="421" t="s">
        <v>2091</v>
      </c>
      <c r="G17" s="423"/>
    </row>
    <row r="18" spans="2:7">
      <c r="B18" s="716"/>
      <c r="C18" s="717"/>
      <c r="D18" s="421"/>
      <c r="E18" s="432"/>
      <c r="F18" s="421"/>
      <c r="G18" s="423"/>
    </row>
    <row r="19" spans="2:7">
      <c r="B19" s="425"/>
      <c r="C19" s="426" t="s">
        <v>2100</v>
      </c>
      <c r="D19" s="421" t="s">
        <v>2101</v>
      </c>
      <c r="E19" s="706">
        <f>IF(E15=1,ROUNDDOWN((E11-E13)*E17*0.01,-3),ROUNDDOWN((E11-E13)*E17*0.01/(1+E17*0.01),-3))</f>
        <v>19801000</v>
      </c>
      <c r="F19" s="421" t="s">
        <v>2102</v>
      </c>
      <c r="G19" s="423"/>
    </row>
    <row r="20" spans="2:7">
      <c r="B20" s="420"/>
      <c r="C20" s="421"/>
      <c r="D20" s="421"/>
      <c r="E20" s="436"/>
      <c r="F20" s="421"/>
      <c r="G20" s="423"/>
    </row>
    <row r="21" spans="2:7">
      <c r="B21" s="420"/>
      <c r="C21" s="421"/>
      <c r="D21" s="421" t="s">
        <v>2103</v>
      </c>
      <c r="E21" s="706">
        <f>E11-E19</f>
        <v>80199000</v>
      </c>
      <c r="F21" s="421" t="s">
        <v>2104</v>
      </c>
      <c r="G21" s="423"/>
    </row>
    <row r="22" spans="2:7" hidden="1">
      <c r="B22" s="420"/>
      <c r="C22" s="421"/>
      <c r="D22" s="421"/>
      <c r="E22" s="437"/>
      <c r="F22" s="421"/>
      <c r="G22" s="423"/>
    </row>
    <row r="23" spans="2:7" hidden="1">
      <c r="B23" s="420"/>
      <c r="C23" s="421"/>
      <c r="D23" s="421" t="s">
        <v>2090</v>
      </c>
      <c r="E23" s="438">
        <f>E19/E21</f>
        <v>0.24689834037830896</v>
      </c>
      <c r="F23" s="421" t="s">
        <v>2105</v>
      </c>
      <c r="G23" s="423"/>
    </row>
    <row r="24" spans="2:7" ht="17.25" thickBot="1">
      <c r="B24" s="439"/>
      <c r="C24" s="440"/>
      <c r="D24" s="440"/>
      <c r="E24" s="440"/>
      <c r="F24" s="440"/>
      <c r="G24" s="441"/>
    </row>
    <row r="25" spans="2:7">
      <c r="G25" s="416"/>
    </row>
    <row r="26" spans="2:7">
      <c r="B26" s="3583" t="s">
        <v>2106</v>
      </c>
      <c r="C26" s="3583"/>
      <c r="D26" s="3583"/>
      <c r="E26" s="3583"/>
      <c r="F26" s="3583"/>
      <c r="G26" s="3583"/>
    </row>
    <row r="27" spans="2:7" ht="16.5" customHeight="1">
      <c r="B27" s="3584" t="s">
        <v>2848</v>
      </c>
      <c r="C27" s="3585"/>
      <c r="D27" s="3585"/>
      <c r="E27" s="3585"/>
      <c r="F27" s="3585"/>
      <c r="G27" s="3586"/>
    </row>
    <row r="28" spans="2:7">
      <c r="B28" s="3587"/>
      <c r="C28" s="3588"/>
      <c r="D28" s="3588"/>
      <c r="E28" s="3588"/>
      <c r="F28" s="3588"/>
      <c r="G28" s="3589"/>
    </row>
    <row r="29" spans="2:7">
      <c r="B29" s="3587"/>
      <c r="C29" s="3588"/>
      <c r="D29" s="3588"/>
      <c r="E29" s="3588"/>
      <c r="F29" s="3588"/>
      <c r="G29" s="3589"/>
    </row>
    <row r="30" spans="2:7">
      <c r="B30" s="3587"/>
      <c r="C30" s="3588"/>
      <c r="D30" s="3588"/>
      <c r="E30" s="3588"/>
      <c r="F30" s="3588"/>
      <c r="G30" s="3589"/>
    </row>
    <row r="31" spans="2:7">
      <c r="B31" s="3587"/>
      <c r="C31" s="3588"/>
      <c r="D31" s="3588"/>
      <c r="E31" s="3588"/>
      <c r="F31" s="3588"/>
      <c r="G31" s="3589"/>
    </row>
    <row r="32" spans="2:7" ht="48" customHeight="1">
      <c r="B32" s="3590"/>
      <c r="C32" s="3591"/>
      <c r="D32" s="3591"/>
      <c r="E32" s="3591"/>
      <c r="F32" s="3591"/>
      <c r="G32" s="3592"/>
    </row>
  </sheetData>
  <mergeCells count="5">
    <mergeCell ref="B2:G3"/>
    <mergeCell ref="B5:G5"/>
    <mergeCell ref="B6:G6"/>
    <mergeCell ref="B26:G26"/>
    <mergeCell ref="B27:G32"/>
  </mergeCells>
  <phoneticPr fontId="14" type="noConversion"/>
  <dataValidations count="1">
    <dataValidation type="list" allowBlank="1" showInputMessage="1" showErrorMessage="1" sqref="E9">
      <formula1>"국가연구개발사업 간접비, 용역사업 일반관리비, 민간사업 간접비"</formula1>
    </dataValidation>
  </dataValidations>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2385" r:id="rId4" name="Option Button 1">
              <controlPr defaultSize="0" autoFill="0" autoLine="0" autoPict="0">
                <anchor moveWithCells="1">
                  <from>
                    <xdr:col>4</xdr:col>
                    <xdr:colOff>1200150</xdr:colOff>
                    <xdr:row>13</xdr:row>
                    <xdr:rowOff>200025</xdr:rowOff>
                  </from>
                  <to>
                    <xdr:col>4</xdr:col>
                    <xdr:colOff>1666875</xdr:colOff>
                    <xdr:row>15</xdr:row>
                    <xdr:rowOff>9525</xdr:rowOff>
                  </to>
                </anchor>
              </controlPr>
            </control>
          </mc:Choice>
        </mc:AlternateContent>
        <mc:AlternateContent xmlns:mc="http://schemas.openxmlformats.org/markup-compatibility/2006">
          <mc:Choice Requires="x14">
            <control shapeId="912386" r:id="rId5" name="Option Button 2">
              <controlPr defaultSize="0" autoFill="0" autoLine="0" autoPict="0">
                <anchor moveWithCells="1">
                  <from>
                    <xdr:col>3</xdr:col>
                    <xdr:colOff>3133725</xdr:colOff>
                    <xdr:row>13</xdr:row>
                    <xdr:rowOff>200025</xdr:rowOff>
                  </from>
                  <to>
                    <xdr:col>4</xdr:col>
                    <xdr:colOff>1047750</xdr:colOff>
                    <xdr:row>15</xdr:row>
                    <xdr:rowOff>9525</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H3"/>
  <sheetViews>
    <sheetView workbookViewId="0">
      <selection activeCell="E2" sqref="E2"/>
    </sheetView>
  </sheetViews>
  <sheetFormatPr defaultColWidth="8" defaultRowHeight="16.5"/>
  <cols>
    <col min="1" max="4" width="8" style="442"/>
    <col min="5" max="5" width="21.44140625" style="442" bestFit="1" customWidth="1"/>
    <col min="6" max="6" width="17.77734375" style="442" bestFit="1" customWidth="1"/>
    <col min="7" max="7" width="14.109375" style="442" bestFit="1" customWidth="1"/>
    <col min="8" max="8" width="12.21875" style="442" customWidth="1"/>
    <col min="9" max="16384" width="8" style="442"/>
  </cols>
  <sheetData>
    <row r="1" spans="5:8">
      <c r="H1" s="442" t="s">
        <v>1281</v>
      </c>
    </row>
    <row r="2" spans="5:8">
      <c r="E2" s="442" t="s">
        <v>1282</v>
      </c>
      <c r="F2" s="442" t="s">
        <v>1283</v>
      </c>
      <c r="G2" s="442" t="s">
        <v>1284</v>
      </c>
    </row>
    <row r="3" spans="5:8">
      <c r="E3" s="442">
        <v>28</v>
      </c>
      <c r="F3" s="442">
        <v>6</v>
      </c>
      <c r="G3" s="442">
        <v>15</v>
      </c>
    </row>
  </sheetData>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45</vt:i4>
      </vt:variant>
      <vt:variant>
        <vt:lpstr>이름이 지정된 범위</vt:lpstr>
      </vt:variant>
      <vt:variant>
        <vt:i4>94</vt:i4>
      </vt:variant>
    </vt:vector>
  </HeadingPairs>
  <TitlesOfParts>
    <vt:vector size="139" baseType="lpstr">
      <vt:lpstr>개정내용</vt:lpstr>
      <vt:lpstr>목차</vt:lpstr>
      <vt:lpstr>항목별 증빙서류 목록</vt:lpstr>
      <vt:lpstr>연구원 정보</vt:lpstr>
      <vt:lpstr>1</vt:lpstr>
      <vt:lpstr>1-1</vt:lpstr>
      <vt:lpstr>1-2</vt:lpstr>
      <vt:lpstr>2</vt:lpstr>
      <vt:lpstr>2-1</vt:lpstr>
      <vt:lpstr>인건비지급단가</vt:lpstr>
      <vt:lpstr>3</vt:lpstr>
      <vt:lpstr>3-1</vt:lpstr>
      <vt:lpstr>3-2</vt:lpstr>
      <vt:lpstr>3-3</vt:lpstr>
      <vt:lpstr>3-4</vt:lpstr>
      <vt:lpstr>3-5</vt:lpstr>
      <vt:lpstr>3-6</vt:lpstr>
      <vt:lpstr>3-7</vt:lpstr>
      <vt:lpstr>4</vt:lpstr>
      <vt:lpstr>4-1</vt:lpstr>
      <vt:lpstr>통상거리</vt:lpstr>
      <vt:lpstr>출장지</vt:lpstr>
      <vt:lpstr>출장비</vt:lpstr>
      <vt:lpstr>4-2</vt:lpstr>
      <vt:lpstr>4-3</vt:lpstr>
      <vt:lpstr>5</vt:lpstr>
      <vt:lpstr>5-1</vt:lpstr>
      <vt:lpstr>5-2</vt:lpstr>
      <vt:lpstr>5-3</vt:lpstr>
      <vt:lpstr>6</vt:lpstr>
      <vt:lpstr>7</vt:lpstr>
      <vt:lpstr>7-1</vt:lpstr>
      <vt:lpstr>7-2</vt:lpstr>
      <vt:lpstr>8</vt:lpstr>
      <vt:lpstr>9</vt:lpstr>
      <vt:lpstr>10</vt:lpstr>
      <vt:lpstr>11</vt:lpstr>
      <vt:lpstr>12</vt:lpstr>
      <vt:lpstr>12-1</vt:lpstr>
      <vt:lpstr>13</vt:lpstr>
      <vt:lpstr>산단계좌</vt:lpstr>
      <vt:lpstr>14</vt:lpstr>
      <vt:lpstr>15</vt:lpstr>
      <vt:lpstr>16</vt:lpstr>
      <vt:lpstr>참고</vt:lpstr>
      <vt:lpstr>'1'!Print_Area</vt:lpstr>
      <vt:lpstr>'10'!Print_Area</vt:lpstr>
      <vt:lpstr>'11'!Print_Area</vt:lpstr>
      <vt:lpstr>'1-1'!Print_Area</vt:lpstr>
      <vt:lpstr>'12'!Print_Area</vt:lpstr>
      <vt:lpstr>'1-2'!Print_Area</vt:lpstr>
      <vt:lpstr>'14'!Print_Area</vt:lpstr>
      <vt:lpstr>'15'!Print_Area</vt:lpstr>
      <vt:lpstr>'16'!Print_Area</vt:lpstr>
      <vt:lpstr>'2'!Print_Area</vt:lpstr>
      <vt:lpstr>'2-1'!Print_Area</vt:lpstr>
      <vt:lpstr>'3'!Print_Area</vt:lpstr>
      <vt:lpstr>'3-1'!Print_Area</vt:lpstr>
      <vt:lpstr>'3-2'!Print_Area</vt:lpstr>
      <vt:lpstr>'3-3'!Print_Area</vt:lpstr>
      <vt:lpstr>'3-4'!Print_Area</vt:lpstr>
      <vt:lpstr>'3-5'!Print_Area</vt:lpstr>
      <vt:lpstr>'3-6'!Print_Area</vt:lpstr>
      <vt:lpstr>'3-7'!Print_Area</vt:lpstr>
      <vt:lpstr>'4'!Print_Area</vt:lpstr>
      <vt:lpstr>'4-1'!Print_Area</vt:lpstr>
      <vt:lpstr>'4-2'!Print_Area</vt:lpstr>
      <vt:lpstr>'4-3'!Print_Area</vt:lpstr>
      <vt:lpstr>'5'!Print_Area</vt:lpstr>
      <vt:lpstr>'5-2'!Print_Area</vt:lpstr>
      <vt:lpstr>'5-3'!Print_Area</vt:lpstr>
      <vt:lpstr>'6'!Print_Area</vt:lpstr>
      <vt:lpstr>'7'!Print_Area</vt:lpstr>
      <vt:lpstr>'7-1'!Print_Area</vt:lpstr>
      <vt:lpstr>'7-2'!Print_Area</vt:lpstr>
      <vt:lpstr>'8'!Print_Area</vt:lpstr>
      <vt:lpstr>'9'!Print_Area</vt:lpstr>
      <vt:lpstr>개정내용!Print_Area</vt:lpstr>
      <vt:lpstr>인건비지급단가!Print_Area</vt:lpstr>
      <vt:lpstr>'항목별 증빙서류 목록'!Print_Titles</vt:lpstr>
      <vt:lpstr>가남·북아메리카주</vt:lpstr>
      <vt:lpstr>가아시아·대양주</vt:lpstr>
      <vt:lpstr>가유럽주</vt:lpstr>
      <vt:lpstr>가중동·아프리카주</vt:lpstr>
      <vt:lpstr>계좌목록</vt:lpstr>
      <vt:lpstr>계좌번호</vt:lpstr>
      <vt:lpstr>과학기술인번호</vt:lpstr>
      <vt:lpstr>교수</vt:lpstr>
      <vt:lpstr>나남·북아메리카주</vt:lpstr>
      <vt:lpstr>나아시아·대양주</vt:lpstr>
      <vt:lpstr>나유럽주</vt:lpstr>
      <vt:lpstr>나중동·아프리카주</vt:lpstr>
      <vt:lpstr>내선번호</vt:lpstr>
      <vt:lpstr>내선전화</vt:lpstr>
      <vt:lpstr>다남·북아메리카주</vt:lpstr>
      <vt:lpstr>다아시아·대양주</vt:lpstr>
      <vt:lpstr>다유럽주</vt:lpstr>
      <vt:lpstr>다중동·아프리카주</vt:lpstr>
      <vt:lpstr>도시</vt:lpstr>
      <vt:lpstr>라남·북아메리카주</vt:lpstr>
      <vt:lpstr>라아시아·대양주</vt:lpstr>
      <vt:lpstr>라유럽주</vt:lpstr>
      <vt:lpstr>라중동·아프리카주</vt:lpstr>
      <vt:lpstr>박사과정</vt:lpstr>
      <vt:lpstr>박사졸업</vt:lpstr>
      <vt:lpstr>부교수</vt:lpstr>
      <vt:lpstr>생년월일</vt:lpstr>
      <vt:lpstr>석사과정</vt:lpstr>
      <vt:lpstr>석사졸업</vt:lpstr>
      <vt:lpstr>선임연구원</vt:lpstr>
      <vt:lpstr>성명</vt:lpstr>
      <vt:lpstr>세금</vt:lpstr>
      <vt:lpstr>소속</vt:lpstr>
      <vt:lpstr>식대</vt:lpstr>
      <vt:lpstr>실비상한</vt:lpstr>
      <vt:lpstr>연건</vt:lpstr>
      <vt:lpstr>연구실계좌번호</vt:lpstr>
      <vt:lpstr>연구실동</vt:lpstr>
      <vt:lpstr>연구실명</vt:lpstr>
      <vt:lpstr>연구실직위</vt:lpstr>
      <vt:lpstr>연구실호</vt:lpstr>
      <vt:lpstr>연수연구원</vt:lpstr>
      <vt:lpstr>영문성명</vt:lpstr>
      <vt:lpstr>이메일</vt:lpstr>
      <vt:lpstr>입출금</vt:lpstr>
      <vt:lpstr>입출금계좌번호</vt:lpstr>
      <vt:lpstr>조교수</vt:lpstr>
      <vt:lpstr>주민등록뒤</vt:lpstr>
      <vt:lpstr>지체연구비</vt:lpstr>
      <vt:lpstr>직급</vt:lpstr>
      <vt:lpstr>직급.과정</vt:lpstr>
      <vt:lpstr>책임연구원</vt:lpstr>
      <vt:lpstr>카드</vt:lpstr>
      <vt:lpstr>통상거리</vt:lpstr>
      <vt:lpstr>학사과정</vt:lpstr>
      <vt:lpstr>학사졸업</vt:lpstr>
      <vt:lpstr>학생인건비</vt:lpstr>
      <vt:lpstr>할인정액</vt:lpstr>
      <vt:lpstr>핸드폰</vt:lpstr>
    </vt:vector>
  </TitlesOfParts>
  <Company>서울대학교 공대연구지원소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공과대학 연구비청구서 양식</dc:title>
  <dc:creator>박현아</dc:creator>
  <cp:lastModifiedBy>Windows 사용자</cp:lastModifiedBy>
  <cp:lastPrinted>2023-03-07T06:59:46Z</cp:lastPrinted>
  <dcterms:created xsi:type="dcterms:W3CDTF">2008-10-13T02:19:07Z</dcterms:created>
  <dcterms:modified xsi:type="dcterms:W3CDTF">2024-05-16T06:19:01Z</dcterms:modified>
</cp:coreProperties>
</file>